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NEW - Autumn Report\Appendices\"/>
    </mc:Choice>
  </mc:AlternateContent>
  <xr:revisionPtr revIDLastSave="0" documentId="13_ncr:1_{AA86744B-28BA-4C92-8A2D-99EFF427AE2D}" xr6:coauthVersionLast="41" xr6:coauthVersionMax="41" xr10:uidLastSave="{00000000-0000-0000-0000-000000000000}"/>
  <bookViews>
    <workbookView xWindow="20370" yWindow="-120" windowWidth="20730" windowHeight="11160" xr2:uid="{00000000-000D-0000-FFFF-FFFF00000000}"/>
  </bookViews>
  <sheets>
    <sheet name="NN Summary Sheet" sheetId="6" r:id="rId1"/>
    <sheet name="Front Page" sheetId="5" r:id="rId2"/>
    <sheet name="Percents" sheetId="1" r:id="rId3"/>
    <sheet name="Counts" sheetId="2" r:id="rId4"/>
    <sheet name="open ends" sheetId="3" r:id="rId5"/>
  </sheets>
  <definedNames>
    <definedName name="_xlnm._FilterDatabase" localSheetId="4" hidden="1">'open ends'!$B$5:$E$107</definedName>
    <definedName name="Background" localSheetId="1">#REF!</definedName>
    <definedName name="MainTitle" localSheetId="1">'Front Page'!$A$1:$M$34</definedName>
    <definedName name="_xlnm.Print_Area" localSheetId="1">'Front Page'!$B$2:$C$17</definedName>
    <definedName name="_xlnm.Print_Titles" localSheetId="3">Counts!$A:$B,Counts!$1:$6</definedName>
    <definedName name="_xlnm.Print_Titles" localSheetId="2">Percents!$A:$B,Percents!$1:$6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6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F13" i="3"/>
  <c r="H13" i="3" s="1"/>
  <c r="F14" i="3"/>
  <c r="F15" i="3"/>
  <c r="H15" i="3" s="1"/>
  <c r="F16" i="3"/>
  <c r="H16" i="3" s="1"/>
  <c r="F17" i="3"/>
  <c r="H17" i="3" s="1"/>
  <c r="F18" i="3"/>
  <c r="F19" i="3"/>
  <c r="H19" i="3" s="1"/>
  <c r="F20" i="3"/>
  <c r="H20" i="3" s="1"/>
  <c r="F21" i="3"/>
  <c r="H21" i="3" s="1"/>
  <c r="F22" i="3"/>
  <c r="F23" i="3"/>
  <c r="H23" i="3" s="1"/>
  <c r="F24" i="3"/>
  <c r="H24" i="3" s="1"/>
  <c r="F25" i="3"/>
  <c r="H25" i="3" s="1"/>
  <c r="F26" i="3"/>
  <c r="F27" i="3"/>
  <c r="H27" i="3" s="1"/>
  <c r="F28" i="3"/>
  <c r="H28" i="3" s="1"/>
  <c r="F29" i="3"/>
  <c r="H29" i="3" s="1"/>
  <c r="F30" i="3"/>
  <c r="F31" i="3"/>
  <c r="H31" i="3" s="1"/>
  <c r="F32" i="3"/>
  <c r="H32" i="3" s="1"/>
  <c r="F33" i="3"/>
  <c r="H33" i="3" s="1"/>
  <c r="F34" i="3"/>
  <c r="F35" i="3"/>
  <c r="H35" i="3" s="1"/>
  <c r="F36" i="3"/>
  <c r="H36" i="3" s="1"/>
  <c r="F37" i="3"/>
  <c r="H37" i="3" s="1"/>
  <c r="F38" i="3"/>
  <c r="F39" i="3"/>
  <c r="H39" i="3" s="1"/>
  <c r="F40" i="3"/>
  <c r="H40" i="3" s="1"/>
  <c r="F41" i="3"/>
  <c r="H41" i="3" s="1"/>
  <c r="F42" i="3"/>
  <c r="F43" i="3"/>
  <c r="H43" i="3" s="1"/>
  <c r="F44" i="3"/>
  <c r="H44" i="3" s="1"/>
  <c r="F45" i="3"/>
  <c r="H45" i="3" s="1"/>
  <c r="F46" i="3"/>
  <c r="F47" i="3"/>
  <c r="H47" i="3" s="1"/>
  <c r="F48" i="3"/>
  <c r="H48" i="3" s="1"/>
  <c r="F49" i="3"/>
  <c r="H49" i="3" s="1"/>
  <c r="F50" i="3"/>
  <c r="F51" i="3"/>
  <c r="H51" i="3" s="1"/>
  <c r="F52" i="3"/>
  <c r="H52" i="3" s="1"/>
  <c r="F53" i="3"/>
  <c r="H53" i="3" s="1"/>
  <c r="F54" i="3"/>
  <c r="F55" i="3"/>
  <c r="H55" i="3" s="1"/>
  <c r="F56" i="3"/>
  <c r="H56" i="3" s="1"/>
  <c r="F57" i="3"/>
  <c r="H57" i="3" s="1"/>
  <c r="F58" i="3"/>
  <c r="F59" i="3"/>
  <c r="H59" i="3" s="1"/>
  <c r="F60" i="3"/>
  <c r="H60" i="3" s="1"/>
  <c r="F61" i="3"/>
  <c r="H61" i="3" s="1"/>
  <c r="F62" i="3"/>
  <c r="F63" i="3"/>
  <c r="H63" i="3" s="1"/>
  <c r="F64" i="3"/>
  <c r="H64" i="3" s="1"/>
  <c r="F65" i="3"/>
  <c r="H65" i="3" s="1"/>
  <c r="F66" i="3"/>
  <c r="F67" i="3"/>
  <c r="H67" i="3" s="1"/>
  <c r="F68" i="3"/>
  <c r="H68" i="3" s="1"/>
  <c r="F69" i="3"/>
  <c r="H69" i="3" s="1"/>
  <c r="F70" i="3"/>
  <c r="F71" i="3"/>
  <c r="H71" i="3" s="1"/>
  <c r="F72" i="3"/>
  <c r="H72" i="3" s="1"/>
  <c r="F73" i="3"/>
  <c r="H73" i="3" s="1"/>
  <c r="F74" i="3"/>
  <c r="F75" i="3"/>
  <c r="H75" i="3" s="1"/>
  <c r="F76" i="3"/>
  <c r="H76" i="3" s="1"/>
  <c r="F77" i="3"/>
  <c r="H77" i="3" s="1"/>
  <c r="F78" i="3"/>
  <c r="F79" i="3"/>
  <c r="H79" i="3" s="1"/>
  <c r="F80" i="3"/>
  <c r="H80" i="3" s="1"/>
  <c r="F81" i="3"/>
  <c r="H81" i="3" s="1"/>
  <c r="F82" i="3"/>
  <c r="F83" i="3"/>
  <c r="H83" i="3" s="1"/>
  <c r="F84" i="3"/>
  <c r="H84" i="3" s="1"/>
  <c r="F85" i="3"/>
  <c r="H85" i="3" s="1"/>
  <c r="F86" i="3"/>
  <c r="F87" i="3"/>
  <c r="H87" i="3" s="1"/>
  <c r="F88" i="3"/>
  <c r="H88" i="3" s="1"/>
  <c r="F89" i="3"/>
  <c r="H89" i="3" s="1"/>
  <c r="F90" i="3"/>
  <c r="F91" i="3"/>
  <c r="H91" i="3" s="1"/>
  <c r="F92" i="3"/>
  <c r="H92" i="3" s="1"/>
  <c r="F93" i="3"/>
  <c r="H93" i="3" s="1"/>
  <c r="F94" i="3"/>
  <c r="F95" i="3"/>
  <c r="H95" i="3" s="1"/>
  <c r="F96" i="3"/>
  <c r="H96" i="3" s="1"/>
  <c r="F97" i="3"/>
  <c r="H97" i="3" s="1"/>
  <c r="F98" i="3"/>
  <c r="F99" i="3"/>
  <c r="H99" i="3" s="1"/>
  <c r="F100" i="3"/>
  <c r="H100" i="3" s="1"/>
  <c r="F101" i="3"/>
  <c r="H101" i="3" s="1"/>
  <c r="F102" i="3"/>
  <c r="F103" i="3"/>
  <c r="H103" i="3" s="1"/>
  <c r="F104" i="3"/>
  <c r="H104" i="3" s="1"/>
  <c r="F105" i="3"/>
  <c r="H105" i="3" s="1"/>
  <c r="F106" i="3"/>
  <c r="F107" i="3"/>
  <c r="H107" i="3" s="1"/>
  <c r="F8" i="3"/>
  <c r="H8" i="3" s="1"/>
  <c r="F9" i="3"/>
  <c r="H9" i="3" s="1"/>
  <c r="F10" i="3"/>
  <c r="F11" i="3"/>
  <c r="H11" i="3" s="1"/>
  <c r="F12" i="3"/>
  <c r="H12" i="3" s="1"/>
  <c r="F7" i="3"/>
  <c r="H7" i="3" s="1"/>
  <c r="C19" i="6"/>
  <c r="B11" i="6"/>
  <c r="B10" i="6"/>
  <c r="B18" i="6"/>
  <c r="C18" i="6" s="1"/>
  <c r="B17" i="6"/>
  <c r="C17" i="6" s="1"/>
  <c r="A9" i="6"/>
  <c r="B5" i="6"/>
  <c r="A14" i="6"/>
  <c r="B6" i="6"/>
  <c r="B4" i="6"/>
  <c r="H10" i="3" l="1"/>
  <c r="H106" i="3"/>
  <c r="H102" i="3"/>
  <c r="H98" i="3"/>
  <c r="H94" i="3"/>
  <c r="H90" i="3"/>
  <c r="H86" i="3"/>
  <c r="H82" i="3"/>
  <c r="H78" i="3"/>
  <c r="H74" i="3"/>
  <c r="H70" i="3"/>
  <c r="H66" i="3"/>
  <c r="H62" i="3"/>
  <c r="H58" i="3"/>
  <c r="H54" i="3"/>
  <c r="H50" i="3"/>
  <c r="H46" i="3"/>
  <c r="H42" i="3"/>
  <c r="H38" i="3"/>
  <c r="H34" i="3"/>
  <c r="H30" i="3"/>
  <c r="H26" i="3"/>
  <c r="H22" i="3"/>
  <c r="H18" i="3"/>
  <c r="H14" i="3"/>
  <c r="C6" i="6"/>
  <c r="D6" i="6" s="1"/>
  <c r="C7" i="6"/>
  <c r="D7" i="6" s="1"/>
  <c r="B7" i="6"/>
  <c r="C5" i="6"/>
  <c r="D5" i="6" s="1"/>
  <c r="C30" i="5"/>
</calcChain>
</file>

<file path=xl/sharedStrings.xml><?xml version="1.0" encoding="utf-8"?>
<sst xmlns="http://schemas.openxmlformats.org/spreadsheetml/2006/main" count="1059" uniqueCount="191">
  <si>
    <t>MPs September 2019</t>
  </si>
  <si>
    <t>Party</t>
  </si>
  <si>
    <t>Region</t>
  </si>
  <si>
    <t>Year Elected</t>
  </si>
  <si>
    <t>Gender</t>
  </si>
  <si>
    <t>Brexit</t>
  </si>
  <si>
    <t>Media &amp; social media consumption</t>
  </si>
  <si>
    <t>Radio and Television consumption</t>
  </si>
  <si>
    <t>Conservative</t>
  </si>
  <si>
    <t>Labour</t>
  </si>
  <si>
    <t>Other</t>
  </si>
  <si>
    <t>E, SE, SW</t>
  </si>
  <si>
    <t>L</t>
  </si>
  <si>
    <t>NE, NW, YH</t>
  </si>
  <si>
    <t>NI</t>
  </si>
  <si>
    <t>Wales</t>
  </si>
  <si>
    <t>Scotland</t>
  </si>
  <si>
    <t>EM, WM</t>
  </si>
  <si>
    <t>Pre 1997</t>
  </si>
  <si>
    <t>1997-2009</t>
  </si>
  <si>
    <t>2010-2014</t>
  </si>
  <si>
    <t>2015-2017</t>
  </si>
  <si>
    <t>2017 -</t>
  </si>
  <si>
    <t>MPs re-elected in 2017 General Election</t>
  </si>
  <si>
    <t>Male</t>
  </si>
  <si>
    <t>Female</t>
  </si>
  <si>
    <t>Remain</t>
  </si>
  <si>
    <t>Leave</t>
  </si>
  <si>
    <t>Elected post-referendum</t>
  </si>
  <si>
    <t>Undeclared</t>
  </si>
  <si>
    <t xml:space="preserve">The Financial Times </t>
  </si>
  <si>
    <t xml:space="preserve">The Times </t>
  </si>
  <si>
    <t xml:space="preserve">The Sunday Times </t>
  </si>
  <si>
    <t xml:space="preserve">The Telegraph </t>
  </si>
  <si>
    <t xml:space="preserve">BBC News </t>
  </si>
  <si>
    <t xml:space="preserve">Sky News </t>
  </si>
  <si>
    <t xml:space="preserve">The Economist </t>
  </si>
  <si>
    <t xml:space="preserve">The New Statesman </t>
  </si>
  <si>
    <t xml:space="preserve">The Spectator </t>
  </si>
  <si>
    <t xml:space="preserve">The Guardian </t>
  </si>
  <si>
    <t>The I</t>
  </si>
  <si>
    <t xml:space="preserve">The Observer </t>
  </si>
  <si>
    <t xml:space="preserve">The Daily Mail </t>
  </si>
  <si>
    <t xml:space="preserve">Buzzfeed </t>
  </si>
  <si>
    <t xml:space="preserve">The Huffington Post </t>
  </si>
  <si>
    <t>Twitter</t>
  </si>
  <si>
    <t>Facebook</t>
  </si>
  <si>
    <t>Mail on Sunday</t>
  </si>
  <si>
    <t>The Week</t>
  </si>
  <si>
    <t>Private Eye</t>
  </si>
  <si>
    <t>The Sunday Telegraph</t>
  </si>
  <si>
    <t>The Evening Standard</t>
  </si>
  <si>
    <t>Prefer not to say</t>
  </si>
  <si>
    <t>None of these</t>
  </si>
  <si>
    <t>Radio 4's PM</t>
  </si>
  <si>
    <t>Newsnight</t>
  </si>
  <si>
    <t>LBC Radio</t>
  </si>
  <si>
    <t xml:space="preserve">BBC News at 10 </t>
  </si>
  <si>
    <t>ITV News at 10</t>
  </si>
  <si>
    <t>Channel 4 News at 7</t>
  </si>
  <si>
    <t>BBC Breakfast</t>
  </si>
  <si>
    <t>ITV's Good Morning Britain</t>
  </si>
  <si>
    <t>The Daily/Sunday Politics Show with Andrew Neil</t>
  </si>
  <si>
    <t>Radio 4 Today Programme</t>
  </si>
  <si>
    <t>The Andrew Marr Sunday Show</t>
  </si>
  <si>
    <t>Peston on Sunday</t>
  </si>
  <si>
    <t>BBC Any Questions</t>
  </si>
  <si>
    <t>BBC Question Time</t>
  </si>
  <si>
    <t>Sophy Ridge on Sunday</t>
  </si>
  <si>
    <t>All Out Politics with Adam Boulton</t>
  </si>
  <si>
    <t>BBC Radio 5 live, Pienaar's Politics</t>
  </si>
  <si>
    <t>Other [MP2open]{open}</t>
  </si>
  <si>
    <t>Total</t>
  </si>
  <si>
    <t>Unweighted base</t>
  </si>
  <si>
    <t>-</t>
  </si>
  <si>
    <t>Base</t>
  </si>
  <si>
    <t>nn3. Given these findings (and your estimates) to what extent would you support or oppose policymakers and employers giving renewed focus to addressing adult numeracy skills?</t>
  </si>
  <si>
    <t>Strongly support</t>
  </si>
  <si>
    <t>Support</t>
  </si>
  <si>
    <t>Neutral</t>
  </si>
  <si>
    <t>Oppose</t>
  </si>
  <si>
    <t>Strongly oppose</t>
  </si>
  <si>
    <t>Net: Support</t>
  </si>
  <si>
    <t>Net: Oppose</t>
  </si>
  <si>
    <t>Unsure</t>
  </si>
  <si>
    <t>Cell Contents (Column Percentages)</t>
  </si>
  <si>
    <t>Cell Contents (Counts)</t>
  </si>
  <si>
    <t>What percentage of those surveyed do you think answered 2 or fewer questions correctly (the numeracy level expected of a primary school child)?</t>
  </si>
  <si>
    <t>Taking this into consideration, how much do you estimate poor numeracy skills costs the UK economy per year?</t>
  </si>
  <si>
    <t>Billions</t>
  </si>
  <si>
    <t>2bn</t>
  </si>
  <si>
    <t>10 billion</t>
  </si>
  <si>
    <t>50 billion</t>
  </si>
  <si>
    <t>20</t>
  </si>
  <si>
    <t>?</t>
  </si>
  <si>
    <t>5p</t>
  </si>
  <si>
    <t>no idea</t>
  </si>
  <si>
    <t>£10billion</t>
  </si>
  <si>
    <t>£42billion</t>
  </si>
  <si>
    <t>20 billion</t>
  </si>
  <si>
    <t>10bn</t>
  </si>
  <si>
    <t>Don’t know</t>
  </si>
  <si>
    <t>10000000</t>
  </si>
  <si>
    <t>£5 billion</t>
  </si>
  <si>
    <t>8.8 billion</t>
  </si>
  <si>
    <t>£10 billion</t>
  </si>
  <si>
    <t>i billion</t>
  </si>
  <si>
    <t>£20 billion</t>
  </si>
  <si>
    <t>£10bn</t>
  </si>
  <si>
    <t>10,000,000,000</t>
  </si>
  <si>
    <t>7 Billion</t>
  </si>
  <si>
    <t>300,000</t>
  </si>
  <si>
    <t>100million</t>
  </si>
  <si>
    <t>Hard to put a figure on it</t>
  </si>
  <si>
    <t>20mil</t>
  </si>
  <si>
    <t>56</t>
  </si>
  <si>
    <t>dont know</t>
  </si>
  <si>
    <t>£42bn</t>
  </si>
  <si>
    <t>£700m</t>
  </si>
  <si>
    <t>30</t>
  </si>
  <si>
    <t>1 billion</t>
  </si>
  <si>
    <t>£1bn</t>
  </si>
  <si>
    <t>1,000,000,000</t>
  </si>
  <si>
    <t>million</t>
  </si>
  <si>
    <t>5 million</t>
  </si>
  <si>
    <t>5 billion</t>
  </si>
  <si>
    <t>1.2</t>
  </si>
  <si>
    <t>1.2b</t>
  </si>
  <si>
    <t>30 BILLION</t>
  </si>
  <si>
    <t>17bn</t>
  </si>
  <si>
    <t>£4 billion</t>
  </si>
  <si>
    <t>20bn</t>
  </si>
  <si>
    <t>£10,000,000,000</t>
  </si>
  <si>
    <t>£30bn</t>
  </si>
  <si>
    <t>1000,000+</t>
  </si>
  <si>
    <t>D/K</t>
  </si>
  <si>
    <t>millions</t>
  </si>
  <si>
    <t>4 billion</t>
  </si>
  <si>
    <t>£5b</t>
  </si>
  <si>
    <t>25 billion</t>
  </si>
  <si>
    <t>50</t>
  </si>
  <si>
    <t>£2bn</t>
  </si>
  <si>
    <t>1000000000</t>
  </si>
  <si>
    <t>£5billion</t>
  </si>
  <si>
    <t>10 bn</t>
  </si>
  <si>
    <t>0</t>
  </si>
  <si>
    <t>100m</t>
  </si>
  <si>
    <t>x</t>
  </si>
  <si>
    <t>Dont know</t>
  </si>
  <si>
    <t>10 billion pounds</t>
  </si>
  <si>
    <t>£20bn</t>
  </si>
  <si>
    <t>10 Billion</t>
  </si>
  <si>
    <t>2 billion</t>
  </si>
  <si>
    <t>£100 billion</t>
  </si>
  <si>
    <t>100000000</t>
  </si>
  <si>
    <t>£10million</t>
  </si>
  <si>
    <t>15bn</t>
  </si>
  <si>
    <t>5bn</t>
  </si>
  <si>
    <t>3bn</t>
  </si>
  <si>
    <t>Fieldwork Dates: 3rd - 16th September 2019</t>
  </si>
  <si>
    <t>Conducted by YouGov</t>
  </si>
  <si>
    <t>On behalf of National Numeracy</t>
  </si>
  <si>
    <t>National Numeracy</t>
  </si>
  <si>
    <t>MPs poll September 2019</t>
  </si>
  <si>
    <t>Recode</t>
  </si>
  <si>
    <t>The page was created by NN to summarise the data as seen in the final report</t>
  </si>
  <si>
    <t>#respondants</t>
  </si>
  <si>
    <t>Overall</t>
  </si>
  <si>
    <t>Cost question</t>
  </si>
  <si>
    <t>% question</t>
  </si>
  <si>
    <t>Mean</t>
  </si>
  <si>
    <t>Median</t>
  </si>
  <si>
    <t>Per year</t>
  </si>
  <si>
    <t>Per week</t>
  </si>
  <si>
    <t>Lower than actual answer</t>
  </si>
  <si>
    <t>Actual Answer</t>
  </si>
  <si>
    <t>Source: In 2014, Pro Bono Economics estimated the cost of poor numeracy
to the UK economy to be £20.2bn per annum. This is £388m per week</t>
  </si>
  <si>
    <t>% lower than actual</t>
  </si>
  <si>
    <t>Cost lower than actual</t>
  </si>
  <si>
    <t>as a %</t>
  </si>
  <si>
    <t>Both lower than actual</t>
  </si>
  <si>
    <t>Both questions</t>
  </si>
  <si>
    <t>% of MPs who support / strongly suppprt  a renewed focus</t>
  </si>
  <si>
    <t>quoted as "83%" in the report. See page 12. NB. YouGov said 83% in their summary doc.</t>
  </si>
  <si>
    <t>NB. YouGov said 80% in their summary doc. This assumed that £20bn was the correct answer, not £20.2bn.</t>
  </si>
  <si>
    <t>93% underestimated either the scale or cost.</t>
  </si>
  <si>
    <t>Proposed Addendum</t>
  </si>
  <si>
    <t>82% underestimated the scale (YG said 83%).</t>
  </si>
  <si>
    <t>89% underestimated the cost.</t>
  </si>
  <si>
    <t>74% underestimated both.</t>
  </si>
  <si>
    <t>See Proposed Addendum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</si>
</sst>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&quot;£&quot;* #,##0_-;\-&quot;£&quot;* #,##0_-;_-&quot;£&quot;* &quot;-&quot;??_-;_-@_-"/>
  </numFmts>
  <fonts count="2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808080"/>
      <name val="Arial"/>
      <family val="2"/>
    </font>
    <font>
      <sz val="8"/>
      <color rgb="FF808080"/>
      <name val="Arial"/>
      <family val="2"/>
    </font>
    <font>
      <i/>
      <sz val="8"/>
      <color rgb="FF808080"/>
      <name val="Arial"/>
      <family val="2"/>
    </font>
    <font>
      <b/>
      <sz val="8"/>
      <color rgb="FF632523"/>
      <name val="Arial"/>
      <family val="2"/>
    </font>
    <font>
      <sz val="8"/>
      <color rgb="FF632523"/>
      <name val="Arial"/>
      <family val="2"/>
    </font>
    <font>
      <i/>
      <sz val="8"/>
      <color rgb="FF632523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rgb="FFD9D9D9"/>
      </left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/>
      <right/>
      <top/>
      <bottom/>
      <diagonal/>
    </border>
    <border>
      <left style="thick">
        <color rgb="FFD9D9D9"/>
      </left>
      <right style="thick">
        <color rgb="FFD9D9D9"/>
      </right>
      <top style="thick">
        <color rgb="FFD9D9D9"/>
      </top>
      <bottom/>
      <diagonal/>
    </border>
    <border>
      <left style="thin">
        <color rgb="FFD9D9D9"/>
      </left>
      <right/>
      <top style="thick">
        <color rgb="FFD9D9D9"/>
      </top>
      <bottom/>
      <diagonal/>
    </border>
    <border>
      <left style="thin">
        <color rgb="FFD9D9D9"/>
      </left>
      <right style="thick">
        <color rgb="FFD9D9D9"/>
      </right>
      <top style="thick">
        <color rgb="FFD9D9D9"/>
      </top>
      <bottom/>
      <diagonal/>
    </border>
    <border>
      <left style="thick">
        <color rgb="FFD9D9D9"/>
      </left>
      <right style="thick">
        <color rgb="FFD9D9D9"/>
      </right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 style="thick">
        <color rgb="FFD9D9D9"/>
      </right>
      <top style="thin">
        <color rgb="FFD9D9D9"/>
      </top>
      <bottom/>
      <diagonal/>
    </border>
    <border>
      <left style="thick">
        <color rgb="FFD9D9D9"/>
      </left>
      <right style="thick">
        <color rgb="FFD9D9D9"/>
      </right>
      <top/>
      <bottom/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 style="thick">
        <color rgb="FFD9D9D9"/>
      </right>
      <top/>
      <bottom/>
      <diagonal/>
    </border>
    <border>
      <left style="thick">
        <color rgb="FFD9D9D9"/>
      </left>
      <right style="thick">
        <color rgb="FFD9D9D9"/>
      </right>
      <top/>
      <bottom style="thick">
        <color rgb="FFD9D9D9"/>
      </bottom>
      <diagonal/>
    </border>
    <border>
      <left style="thin">
        <color rgb="FFD9D9D9"/>
      </left>
      <right/>
      <top/>
      <bottom style="thick">
        <color rgb="FFD9D9D9"/>
      </bottom>
      <diagonal/>
    </border>
    <border>
      <left style="thin">
        <color rgb="FFD9D9D9"/>
      </left>
      <right style="thick">
        <color rgb="FFD9D9D9"/>
      </right>
      <top/>
      <bottom style="thick">
        <color rgb="FFD9D9D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6" fillId="0" borderId="2"/>
    <xf numFmtId="0" fontId="21" fillId="0" borderId="2"/>
    <xf numFmtId="0" fontId="15" fillId="0" borderId="2"/>
    <xf numFmtId="0" fontId="15" fillId="0" borderId="2"/>
    <xf numFmtId="0" fontId="16" fillId="0" borderId="2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right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right" vertical="center" wrapText="1"/>
    </xf>
    <xf numFmtId="9" fontId="11" fillId="3" borderId="6" xfId="0" applyNumberFormat="1" applyFont="1" applyFill="1" applyBorder="1" applyAlignment="1">
      <alignment horizontal="center" vertical="center" wrapText="1"/>
    </xf>
    <xf numFmtId="9" fontId="12" fillId="3" borderId="7" xfId="0" applyNumberFormat="1" applyFont="1" applyFill="1" applyBorder="1" applyAlignment="1">
      <alignment horizontal="center" vertical="center" wrapText="1"/>
    </xf>
    <xf numFmtId="9" fontId="11" fillId="3" borderId="7" xfId="0" applyNumberFormat="1" applyFont="1" applyFill="1" applyBorder="1" applyAlignment="1">
      <alignment horizontal="center" vertical="center" wrapText="1"/>
    </xf>
    <xf numFmtId="9" fontId="12" fillId="3" borderId="8" xfId="0" applyNumberFormat="1" applyFont="1" applyFill="1" applyBorder="1" applyAlignment="1">
      <alignment horizontal="center" vertical="center" wrapText="1"/>
    </xf>
    <xf numFmtId="9" fontId="11" fillId="3" borderId="8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9" fontId="11" fillId="3" borderId="9" xfId="0" applyNumberFormat="1" applyFont="1" applyFill="1" applyBorder="1" applyAlignment="1">
      <alignment horizontal="center" vertical="center" wrapText="1"/>
    </xf>
    <xf numFmtId="9" fontId="12" fillId="3" borderId="10" xfId="0" applyNumberFormat="1" applyFont="1" applyFill="1" applyBorder="1" applyAlignment="1">
      <alignment horizontal="center" vertical="center" wrapText="1"/>
    </xf>
    <xf numFmtId="9" fontId="11" fillId="3" borderId="10" xfId="0" applyNumberFormat="1" applyFont="1" applyFill="1" applyBorder="1" applyAlignment="1">
      <alignment horizontal="center" vertical="center" wrapText="1"/>
    </xf>
    <xf numFmtId="9" fontId="12" fillId="3" borderId="11" xfId="0" applyNumberFormat="1" applyFont="1" applyFill="1" applyBorder="1" applyAlignment="1">
      <alignment horizontal="center" vertical="center" wrapText="1"/>
    </xf>
    <xf numFmtId="9" fontId="11" fillId="3" borderId="1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right" vertical="center" wrapText="1"/>
    </xf>
    <xf numFmtId="9" fontId="13" fillId="2" borderId="9" xfId="0" applyNumberFormat="1" applyFont="1" applyFill="1" applyBorder="1" applyAlignment="1">
      <alignment horizontal="center" vertical="center" wrapText="1"/>
    </xf>
    <xf numFmtId="9" fontId="14" fillId="2" borderId="10" xfId="0" applyNumberFormat="1" applyFont="1" applyFill="1" applyBorder="1" applyAlignment="1">
      <alignment horizontal="center" vertical="center" wrapText="1"/>
    </xf>
    <xf numFmtId="9" fontId="13" fillId="2" borderId="10" xfId="0" applyNumberFormat="1" applyFont="1" applyFill="1" applyBorder="1" applyAlignment="1">
      <alignment horizontal="center" vertical="center" wrapText="1"/>
    </xf>
    <xf numFmtId="9" fontId="14" fillId="2" borderId="11" xfId="0" applyNumberFormat="1" applyFont="1" applyFill="1" applyBorder="1" applyAlignment="1">
      <alignment horizontal="center" vertical="center" wrapText="1"/>
    </xf>
    <xf numFmtId="9" fontId="13" fillId="2" borderId="11" xfId="0" applyNumberFormat="1" applyFont="1" applyFill="1" applyBorder="1" applyAlignment="1">
      <alignment horizontal="center" vertical="center" wrapText="1"/>
    </xf>
    <xf numFmtId="9" fontId="13" fillId="2" borderId="12" xfId="0" applyNumberFormat="1" applyFont="1" applyFill="1" applyBorder="1" applyAlignment="1">
      <alignment horizontal="center" vertical="center" wrapText="1"/>
    </xf>
    <xf numFmtId="9" fontId="14" fillId="2" borderId="13" xfId="0" applyNumberFormat="1" applyFont="1" applyFill="1" applyBorder="1" applyAlignment="1">
      <alignment horizontal="center" vertical="center" wrapText="1"/>
    </xf>
    <xf numFmtId="9" fontId="13" fillId="2" borderId="13" xfId="0" applyNumberFormat="1" applyFont="1" applyFill="1" applyBorder="1" applyAlignment="1">
      <alignment horizontal="center" vertical="center" wrapText="1"/>
    </xf>
    <xf numFmtId="9" fontId="14" fillId="2" borderId="14" xfId="0" applyNumberFormat="1" applyFont="1" applyFill="1" applyBorder="1" applyAlignment="1">
      <alignment horizontal="center" vertical="center" wrapText="1"/>
    </xf>
    <xf numFmtId="9" fontId="13" fillId="2" borderId="14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11" fillId="3" borderId="10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1" fontId="14" fillId="2" borderId="14" xfId="0" applyNumberFormat="1" applyFont="1" applyFill="1" applyBorder="1" applyAlignment="1">
      <alignment horizontal="center" vertical="center" wrapText="1"/>
    </xf>
    <xf numFmtId="1" fontId="13" fillId="2" borderId="14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left" vertical="center"/>
    </xf>
    <xf numFmtId="1" fontId="11" fillId="2" borderId="9" xfId="0" applyNumberFormat="1" applyFont="1" applyFill="1" applyBorder="1" applyAlignment="1">
      <alignment horizontal="left" vertical="center"/>
    </xf>
    <xf numFmtId="1" fontId="11" fillId="2" borderId="12" xfId="0" applyNumberFormat="1" applyFont="1" applyFill="1" applyBorder="1" applyAlignment="1">
      <alignment horizontal="left" vertical="center"/>
    </xf>
    <xf numFmtId="0" fontId="16" fillId="0" borderId="2" xfId="1" applyAlignment="1"/>
    <xf numFmtId="0" fontId="16" fillId="0" borderId="2" xfId="1"/>
    <xf numFmtId="0" fontId="17" fillId="0" borderId="2" xfId="1" applyFont="1" applyAlignment="1">
      <alignment horizontal="center"/>
    </xf>
    <xf numFmtId="0" fontId="18" fillId="0" borderId="2" xfId="1" applyFont="1" applyAlignment="1">
      <alignment horizontal="center"/>
    </xf>
    <xf numFmtId="0" fontId="19" fillId="0" borderId="2" xfId="1" applyFont="1"/>
    <xf numFmtId="0" fontId="20" fillId="0" borderId="2" xfId="1" applyFont="1"/>
    <xf numFmtId="164" fontId="11" fillId="2" borderId="9" xfId="0" applyNumberFormat="1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left" vertical="center"/>
    </xf>
    <xf numFmtId="164" fontId="11" fillId="2" borderId="12" xfId="0" applyNumberFormat="1" applyFont="1" applyFill="1" applyBorder="1" applyAlignment="1">
      <alignment horizontal="left" vertical="center"/>
    </xf>
    <xf numFmtId="44" fontId="11" fillId="2" borderId="9" xfId="6" applyFont="1" applyFill="1" applyBorder="1" applyAlignment="1">
      <alignment horizontal="left" vertical="center"/>
    </xf>
    <xf numFmtId="9" fontId="0" fillId="0" borderId="0" xfId="7" applyFont="1"/>
    <xf numFmtId="165" fontId="0" fillId="0" borderId="0" xfId="6" applyNumberFormat="1" applyFont="1"/>
    <xf numFmtId="0" fontId="0" fillId="0" borderId="0" xfId="0" applyAlignment="1"/>
    <xf numFmtId="0" fontId="22" fillId="0" borderId="0" xfId="0" applyFont="1"/>
    <xf numFmtId="0" fontId="0" fillId="0" borderId="0" xfId="0" applyAlignment="1">
      <alignment horizontal="right"/>
    </xf>
    <xf numFmtId="0" fontId="23" fillId="0" borderId="0" xfId="0" applyFont="1" applyAlignment="1">
      <alignment horizontal="center" wrapText="1"/>
    </xf>
    <xf numFmtId="9" fontId="0" fillId="4" borderId="0" xfId="7" applyFont="1" applyFill="1"/>
    <xf numFmtId="165" fontId="0" fillId="4" borderId="0" xfId="6" applyNumberFormat="1" applyFont="1" applyFill="1"/>
    <xf numFmtId="9" fontId="0" fillId="4" borderId="0" xfId="0" applyNumberFormat="1" applyFill="1"/>
    <xf numFmtId="9" fontId="0" fillId="4" borderId="0" xfId="7" applyNumberFormat="1" applyFont="1" applyFill="1"/>
    <xf numFmtId="0" fontId="24" fillId="0" borderId="0" xfId="0" applyFont="1"/>
    <xf numFmtId="1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</cellXfs>
  <cellStyles count="8">
    <cellStyle name="Currency" xfId="6" builtinId="4"/>
    <cellStyle name="Normal" xfId="0" builtinId="0"/>
    <cellStyle name="Normal 2 2" xfId="2" xr:uid="{00000000-0005-0000-0000-000002000000}"/>
    <cellStyle name="Normal 2 3" xfId="5" xr:uid="{00000000-0005-0000-0000-000003000000}"/>
    <cellStyle name="Normal 3 2 4 2 3" xfId="4" xr:uid="{00000000-0005-0000-0000-000004000000}"/>
    <cellStyle name="Normal 3 3 2 2 3" xfId="3" xr:uid="{00000000-0005-0000-0000-000005000000}"/>
    <cellStyle name="Normal_Omi0602_Results_Brands2Life_090106" xfId="1" xr:uid="{00000000-0005-0000-0000-000006000000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0</xdr:row>
      <xdr:rowOff>0</xdr:rowOff>
    </xdr:from>
    <xdr:to>
      <xdr:col>13</xdr:col>
      <xdr:colOff>459361</xdr:colOff>
      <xdr:row>2</xdr:row>
      <xdr:rowOff>33615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0"/>
          <a:ext cx="1716661" cy="357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57150</xdr:rowOff>
    </xdr:from>
    <xdr:to>
      <xdr:col>0</xdr:col>
      <xdr:colOff>1076325</xdr:colOff>
      <xdr:row>4</xdr:row>
      <xdr:rowOff>266700</xdr:rowOff>
    </xdr:to>
    <xdr:pic>
      <xdr:nvPicPr>
        <xdr:cNvPr id="2" name="Picture 1" descr="yg_logo_2019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819150"/>
          <a:ext cx="1047750" cy="209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57150</xdr:rowOff>
    </xdr:from>
    <xdr:to>
      <xdr:col>0</xdr:col>
      <xdr:colOff>1076325</xdr:colOff>
      <xdr:row>4</xdr:row>
      <xdr:rowOff>266700</xdr:rowOff>
    </xdr:to>
    <xdr:pic>
      <xdr:nvPicPr>
        <xdr:cNvPr id="2" name="Picture 1" descr="yg_logo_2019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819150"/>
          <a:ext cx="1047750" cy="209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57150</xdr:rowOff>
    </xdr:from>
    <xdr:to>
      <xdr:col>0</xdr:col>
      <xdr:colOff>1076325</xdr:colOff>
      <xdr:row>4</xdr:row>
      <xdr:rowOff>266700</xdr:rowOff>
    </xdr:to>
    <xdr:pic>
      <xdr:nvPicPr>
        <xdr:cNvPr id="2" name="Picture 1" descr="yg_logo_2019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819150"/>
          <a:ext cx="1047750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2488-E1AA-4E6C-97CF-BC06B05BC481}">
  <dimension ref="A1:R21"/>
  <sheetViews>
    <sheetView tabSelected="1" workbookViewId="0">
      <selection sqref="A1:L1"/>
    </sheetView>
  </sheetViews>
  <sheetFormatPr defaultRowHeight="15" x14ac:dyDescent="0.25"/>
  <cols>
    <col min="1" max="1" width="14.42578125" customWidth="1"/>
    <col min="2" max="2" width="19" bestFit="1" customWidth="1"/>
    <col min="3" max="3" width="16.28515625" bestFit="1" customWidth="1"/>
  </cols>
  <sheetData>
    <row r="1" spans="1:18" x14ac:dyDescent="0.25">
      <c r="A1" s="97" t="s">
        <v>165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8" x14ac:dyDescent="0.25">
      <c r="B3" t="s">
        <v>166</v>
      </c>
      <c r="C3" t="s">
        <v>174</v>
      </c>
      <c r="D3" t="s">
        <v>179</v>
      </c>
    </row>
    <row r="4" spans="1:18" x14ac:dyDescent="0.25">
      <c r="A4" t="s">
        <v>167</v>
      </c>
      <c r="B4">
        <f>COUNTA(('open ends'!E7:E107))</f>
        <v>101</v>
      </c>
    </row>
    <row r="5" spans="1:18" x14ac:dyDescent="0.25">
      <c r="A5" t="s">
        <v>169</v>
      </c>
      <c r="B5">
        <f>COUNT('open ends'!C7:C107)</f>
        <v>101</v>
      </c>
      <c r="C5">
        <f>SUM('open ends'!F:F)</f>
        <v>83</v>
      </c>
      <c r="D5" s="94">
        <f>C5/B5</f>
        <v>0.82178217821782173</v>
      </c>
      <c r="E5" s="95" t="s">
        <v>183</v>
      </c>
    </row>
    <row r="6" spans="1:18" x14ac:dyDescent="0.25">
      <c r="A6" t="s">
        <v>168</v>
      </c>
      <c r="B6">
        <f>COUNT('open ends'!E7:E107)</f>
        <v>74</v>
      </c>
      <c r="C6">
        <f>SUM('open ends'!G:G)</f>
        <v>66</v>
      </c>
      <c r="D6" s="91">
        <f>C6/B6</f>
        <v>0.89189189189189189</v>
      </c>
      <c r="E6" t="s">
        <v>184</v>
      </c>
    </row>
    <row r="7" spans="1:18" x14ac:dyDescent="0.25">
      <c r="A7" t="s">
        <v>181</v>
      </c>
      <c r="B7">
        <f>COUNT('open ends'!H7:H107)</f>
        <v>74</v>
      </c>
      <c r="C7">
        <f>COUNTIF('open ends'!H:H,1)</f>
        <v>55</v>
      </c>
      <c r="D7" s="91">
        <f>C7/B7</f>
        <v>0.7432432432432432</v>
      </c>
      <c r="E7" s="95" t="s">
        <v>190</v>
      </c>
    </row>
    <row r="8" spans="1:18" ht="15.75" thickBot="1" x14ac:dyDescent="0.3"/>
    <row r="9" spans="1:18" x14ac:dyDescent="0.25">
      <c r="A9" s="96" t="str">
        <f>'open ends'!C5</f>
        <v>What percentage of those surveyed do you think answered 2 or fewer questions correctly (the numeracy level expected of a primary school child)?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N9" s="102" t="s">
        <v>186</v>
      </c>
      <c r="O9" s="103"/>
      <c r="P9" s="103"/>
      <c r="Q9" s="103"/>
      <c r="R9" s="104"/>
    </row>
    <row r="10" spans="1:18" ht="15.75" x14ac:dyDescent="0.25">
      <c r="A10" t="s">
        <v>170</v>
      </c>
      <c r="B10" s="85">
        <f>AVERAGE('open ends'!C:C)/100</f>
        <v>0.38851485148514853</v>
      </c>
      <c r="N10" s="105" t="s">
        <v>187</v>
      </c>
      <c r="O10" s="106"/>
      <c r="P10" s="106"/>
      <c r="Q10" s="106"/>
      <c r="R10" s="107"/>
    </row>
    <row r="11" spans="1:18" ht="15.75" x14ac:dyDescent="0.25">
      <c r="A11" t="s">
        <v>171</v>
      </c>
      <c r="B11" s="85">
        <f>MEDIAN('open ends'!C:C)/100</f>
        <v>0.4</v>
      </c>
      <c r="N11" s="105" t="s">
        <v>188</v>
      </c>
      <c r="O11" s="106"/>
      <c r="P11" s="106"/>
      <c r="Q11" s="106"/>
      <c r="R11" s="107"/>
    </row>
    <row r="12" spans="1:18" ht="15.75" x14ac:dyDescent="0.25">
      <c r="A12" t="s">
        <v>175</v>
      </c>
      <c r="B12" s="85">
        <v>0.56000000000000005</v>
      </c>
      <c r="N12" s="105" t="s">
        <v>189</v>
      </c>
      <c r="O12" s="106"/>
      <c r="P12" s="106"/>
      <c r="Q12" s="106"/>
      <c r="R12" s="107"/>
    </row>
    <row r="13" spans="1:18" ht="16.5" thickBot="1" x14ac:dyDescent="0.3">
      <c r="N13" s="108" t="s">
        <v>185</v>
      </c>
      <c r="O13" s="109"/>
      <c r="P13" s="109"/>
      <c r="Q13" s="109"/>
      <c r="R13" s="110"/>
    </row>
    <row r="14" spans="1:18" x14ac:dyDescent="0.25">
      <c r="A14" s="96" t="str">
        <f>'open ends'!D5</f>
        <v>Taking this into consideration, how much do you estimate poor numeracy skills costs the UK economy per year?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6" spans="1:18" x14ac:dyDescent="0.25">
      <c r="B16" s="88" t="s">
        <v>172</v>
      </c>
      <c r="C16" s="88" t="s">
        <v>173</v>
      </c>
    </row>
    <row r="17" spans="1:5" x14ac:dyDescent="0.25">
      <c r="A17" t="s">
        <v>170</v>
      </c>
      <c r="B17" s="86">
        <f>AVERAGE('open ends'!E:E)</f>
        <v>11108882432.432432</v>
      </c>
      <c r="C17" s="92">
        <f>B17/52</f>
        <v>213632354.46985447</v>
      </c>
    </row>
    <row r="18" spans="1:5" x14ac:dyDescent="0.25">
      <c r="A18" t="s">
        <v>171</v>
      </c>
      <c r="B18" s="86">
        <f>MEDIAN('open ends'!E:E)</f>
        <v>6000000000</v>
      </c>
      <c r="C18" s="86">
        <f>B18/52</f>
        <v>115384615.38461539</v>
      </c>
    </row>
    <row r="19" spans="1:5" x14ac:dyDescent="0.25">
      <c r="A19" t="s">
        <v>175</v>
      </c>
      <c r="B19" s="86">
        <v>20200000000</v>
      </c>
      <c r="C19" s="92">
        <f>B19/52</f>
        <v>388461538.46153843</v>
      </c>
      <c r="D19" s="87" t="s">
        <v>176</v>
      </c>
    </row>
    <row r="21" spans="1:5" x14ac:dyDescent="0.25">
      <c r="A21" t="s">
        <v>182</v>
      </c>
      <c r="E21" s="93">
        <f>Percents!B15</f>
        <v>0.98740000000000006</v>
      </c>
    </row>
  </sheetData>
  <mergeCells count="8">
    <mergeCell ref="A9:L9"/>
    <mergeCell ref="A14:L14"/>
    <mergeCell ref="A1:L1"/>
    <mergeCell ref="N10:R10"/>
    <mergeCell ref="N11:R11"/>
    <mergeCell ref="N12:R12"/>
    <mergeCell ref="N9:R9"/>
    <mergeCell ref="N13:R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30"/>
  <sheetViews>
    <sheetView showGridLines="0" showRowColHeaders="0" zoomScaleNormal="100" workbookViewId="0">
      <selection activeCell="E19" sqref="E19"/>
    </sheetView>
  </sheetViews>
  <sheetFormatPr defaultColWidth="10.140625" defaultRowHeight="12.75" x14ac:dyDescent="0.2"/>
  <cols>
    <col min="1" max="16384" width="10.140625" style="76"/>
  </cols>
  <sheetData>
    <row r="1" spans="1:7" x14ac:dyDescent="0.2">
      <c r="A1" s="75"/>
      <c r="B1" s="75"/>
    </row>
    <row r="2" spans="1:7" x14ac:dyDescent="0.2">
      <c r="A2" s="75"/>
      <c r="B2" s="75"/>
    </row>
    <row r="3" spans="1:7" x14ac:dyDescent="0.2">
      <c r="A3" s="75"/>
      <c r="B3" s="75"/>
    </row>
    <row r="4" spans="1:7" x14ac:dyDescent="0.2">
      <c r="A4" s="75"/>
      <c r="B4" s="75"/>
    </row>
    <row r="5" spans="1:7" x14ac:dyDescent="0.2">
      <c r="A5" s="75"/>
      <c r="B5" s="75"/>
    </row>
    <row r="6" spans="1:7" x14ac:dyDescent="0.2">
      <c r="A6" s="75"/>
      <c r="B6" s="75"/>
      <c r="C6" s="75"/>
      <c r="D6" s="75"/>
    </row>
    <row r="7" spans="1:7" x14ac:dyDescent="0.2">
      <c r="A7" s="75"/>
      <c r="B7" s="75"/>
      <c r="C7" s="75"/>
      <c r="D7" s="75"/>
    </row>
    <row r="8" spans="1:7" ht="26.25" x14ac:dyDescent="0.4">
      <c r="A8" s="75"/>
      <c r="B8" s="75"/>
      <c r="C8" s="75"/>
      <c r="D8" s="75"/>
      <c r="G8" s="77" t="s">
        <v>0</v>
      </c>
    </row>
    <row r="9" spans="1:7" ht="18" x14ac:dyDescent="0.25">
      <c r="A9" s="75"/>
      <c r="B9" s="75"/>
      <c r="C9" s="75"/>
      <c r="D9" s="75"/>
      <c r="G9" s="78" t="s">
        <v>159</v>
      </c>
    </row>
    <row r="10" spans="1:7" x14ac:dyDescent="0.2">
      <c r="A10" s="75"/>
      <c r="B10" s="75"/>
      <c r="C10" s="75"/>
      <c r="D10" s="75"/>
    </row>
    <row r="11" spans="1:7" x14ac:dyDescent="0.2">
      <c r="A11" s="75"/>
      <c r="B11" s="75"/>
    </row>
    <row r="12" spans="1:7" x14ac:dyDescent="0.2">
      <c r="A12" s="75"/>
      <c r="B12" s="75"/>
    </row>
    <row r="13" spans="1:7" x14ac:dyDescent="0.2">
      <c r="A13" s="75"/>
      <c r="B13" s="75"/>
    </row>
    <row r="14" spans="1:7" x14ac:dyDescent="0.2">
      <c r="A14" s="75"/>
      <c r="B14" s="75"/>
    </row>
    <row r="15" spans="1:7" x14ac:dyDescent="0.2">
      <c r="A15" s="75"/>
      <c r="B15" s="75"/>
    </row>
    <row r="16" spans="1:7" x14ac:dyDescent="0.2">
      <c r="A16" s="75"/>
      <c r="B16" s="75"/>
    </row>
    <row r="17" spans="1:3" x14ac:dyDescent="0.2">
      <c r="A17" s="75"/>
      <c r="B17" s="75"/>
    </row>
    <row r="18" spans="1:3" x14ac:dyDescent="0.2">
      <c r="A18" s="75"/>
      <c r="B18" s="75"/>
    </row>
    <row r="19" spans="1:3" x14ac:dyDescent="0.2">
      <c r="A19" s="75"/>
      <c r="B19" s="75"/>
    </row>
    <row r="20" spans="1:3" x14ac:dyDescent="0.2">
      <c r="A20" s="75"/>
      <c r="B20" s="75"/>
    </row>
    <row r="21" spans="1:3" x14ac:dyDescent="0.2">
      <c r="A21" s="75"/>
      <c r="B21" s="75"/>
    </row>
    <row r="22" spans="1:3" ht="11.25" customHeight="1" x14ac:dyDescent="0.2">
      <c r="A22" s="75"/>
      <c r="B22" s="75"/>
    </row>
    <row r="23" spans="1:3" ht="10.5" customHeight="1" x14ac:dyDescent="0.2">
      <c r="B23" s="75"/>
    </row>
    <row r="25" spans="1:3" ht="20.25" x14ac:dyDescent="0.3">
      <c r="C25" s="79" t="s">
        <v>160</v>
      </c>
    </row>
    <row r="26" spans="1:3" ht="20.25" x14ac:dyDescent="0.3">
      <c r="C26" s="79" t="s">
        <v>161</v>
      </c>
    </row>
    <row r="30" spans="1:3" x14ac:dyDescent="0.2">
      <c r="C30" s="80" t="str">
        <f ca="1">"© Yougov plc "&amp;YEAR(NOW())</f>
        <v>© Yougov plc 2019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8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8" sqref="A8"/>
    </sheetView>
  </sheetViews>
  <sheetFormatPr defaultRowHeight="15" x14ac:dyDescent="0.25"/>
  <cols>
    <col min="1" max="1" width="40.7109375" customWidth="1"/>
    <col min="2" max="69" width="10.7109375" customWidth="1"/>
  </cols>
  <sheetData>
    <row r="1" spans="1:69" ht="18" x14ac:dyDescent="0.25">
      <c r="A1" s="1" t="s">
        <v>162</v>
      </c>
    </row>
    <row r="2" spans="1:69" ht="15.75" x14ac:dyDescent="0.25">
      <c r="A2" s="2" t="s">
        <v>163</v>
      </c>
    </row>
    <row r="3" spans="1:69" x14ac:dyDescent="0.25">
      <c r="A3" s="3" t="s">
        <v>159</v>
      </c>
    </row>
    <row r="4" spans="1:69" ht="15.75" thickBot="1" x14ac:dyDescent="0.3">
      <c r="A4" s="3"/>
    </row>
    <row r="5" spans="1:69" ht="33.75" customHeight="1" thickTop="1" thickBot="1" x14ac:dyDescent="0.3">
      <c r="B5" s="98" t="s">
        <v>72</v>
      </c>
      <c r="C5" s="98" t="s">
        <v>1</v>
      </c>
      <c r="D5" s="98"/>
      <c r="E5" s="98"/>
      <c r="F5" s="98" t="s">
        <v>2</v>
      </c>
      <c r="G5" s="98"/>
      <c r="H5" s="98"/>
      <c r="I5" s="98"/>
      <c r="J5" s="98"/>
      <c r="K5" s="98"/>
      <c r="L5" s="98"/>
      <c r="M5" s="98" t="s">
        <v>3</v>
      </c>
      <c r="N5" s="98"/>
      <c r="O5" s="98"/>
      <c r="P5" s="98"/>
      <c r="Q5" s="98"/>
      <c r="R5" s="98"/>
      <c r="S5" s="98" t="s">
        <v>4</v>
      </c>
      <c r="T5" s="98"/>
      <c r="U5" s="98" t="s">
        <v>5</v>
      </c>
      <c r="V5" s="98"/>
      <c r="W5" s="98"/>
      <c r="X5" s="98"/>
      <c r="Y5" s="98" t="s">
        <v>6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 t="s">
        <v>7</v>
      </c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</row>
    <row r="6" spans="1:69" ht="50.1" customHeight="1" thickTop="1" thickBot="1" x14ac:dyDescent="0.3">
      <c r="B6" s="98"/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  <c r="AB6" s="4" t="s">
        <v>33</v>
      </c>
      <c r="AC6" s="4" t="s">
        <v>34</v>
      </c>
      <c r="AD6" s="4" t="s">
        <v>35</v>
      </c>
      <c r="AE6" s="4" t="s">
        <v>36</v>
      </c>
      <c r="AF6" s="4" t="s">
        <v>37</v>
      </c>
      <c r="AG6" s="4" t="s">
        <v>38</v>
      </c>
      <c r="AH6" s="4" t="s">
        <v>39</v>
      </c>
      <c r="AI6" s="4" t="s">
        <v>40</v>
      </c>
      <c r="AJ6" s="4" t="s">
        <v>41</v>
      </c>
      <c r="AK6" s="4" t="s">
        <v>42</v>
      </c>
      <c r="AL6" s="4" t="s">
        <v>43</v>
      </c>
      <c r="AM6" s="4" t="s">
        <v>44</v>
      </c>
      <c r="AN6" s="4" t="s">
        <v>45</v>
      </c>
      <c r="AO6" s="4" t="s">
        <v>46</v>
      </c>
      <c r="AP6" s="4" t="s">
        <v>47</v>
      </c>
      <c r="AQ6" s="4" t="s">
        <v>48</v>
      </c>
      <c r="AR6" s="4" t="s">
        <v>49</v>
      </c>
      <c r="AS6" s="4" t="s">
        <v>50</v>
      </c>
      <c r="AT6" s="4" t="s">
        <v>51</v>
      </c>
      <c r="AU6" s="4" t="s">
        <v>10</v>
      </c>
      <c r="AV6" s="4" t="s">
        <v>52</v>
      </c>
      <c r="AW6" s="4" t="s">
        <v>53</v>
      </c>
      <c r="AX6" s="4" t="s">
        <v>54</v>
      </c>
      <c r="AY6" s="4" t="s">
        <v>55</v>
      </c>
      <c r="AZ6" s="4" t="s">
        <v>56</v>
      </c>
      <c r="BA6" s="4" t="s">
        <v>57</v>
      </c>
      <c r="BB6" s="4" t="s">
        <v>58</v>
      </c>
      <c r="BC6" s="4" t="s">
        <v>59</v>
      </c>
      <c r="BD6" s="4" t="s">
        <v>60</v>
      </c>
      <c r="BE6" s="4" t="s">
        <v>61</v>
      </c>
      <c r="BF6" s="4" t="s">
        <v>62</v>
      </c>
      <c r="BG6" s="4" t="s">
        <v>63</v>
      </c>
      <c r="BH6" s="4" t="s">
        <v>64</v>
      </c>
      <c r="BI6" s="4" t="s">
        <v>65</v>
      </c>
      <c r="BJ6" s="4" t="s">
        <v>66</v>
      </c>
      <c r="BK6" s="4" t="s">
        <v>67</v>
      </c>
      <c r="BL6" s="4" t="s">
        <v>68</v>
      </c>
      <c r="BM6" s="4" t="s">
        <v>69</v>
      </c>
      <c r="BN6" s="4" t="s">
        <v>70</v>
      </c>
      <c r="BO6" s="4" t="s">
        <v>71</v>
      </c>
      <c r="BP6" s="4" t="s">
        <v>52</v>
      </c>
      <c r="BQ6" s="4" t="s">
        <v>53</v>
      </c>
    </row>
    <row r="7" spans="1:69" ht="46.5" thickTop="1" thickBot="1" x14ac:dyDescent="0.3">
      <c r="A7" s="5" t="s">
        <v>76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.75" customHeight="1" thickTop="1" x14ac:dyDescent="0.25">
      <c r="A8" s="6" t="s">
        <v>73</v>
      </c>
      <c r="B8" s="7">
        <v>101</v>
      </c>
      <c r="C8" s="8">
        <v>31</v>
      </c>
      <c r="D8" s="9">
        <v>58</v>
      </c>
      <c r="E8" s="10">
        <v>12</v>
      </c>
      <c r="F8" s="8">
        <v>21</v>
      </c>
      <c r="G8" s="8">
        <v>14</v>
      </c>
      <c r="H8" s="8">
        <v>34</v>
      </c>
      <c r="I8" s="8">
        <v>2</v>
      </c>
      <c r="J8" s="8">
        <v>7</v>
      </c>
      <c r="K8" s="8">
        <v>11</v>
      </c>
      <c r="L8" s="10">
        <v>12</v>
      </c>
      <c r="M8" s="8">
        <v>4</v>
      </c>
      <c r="N8" s="8">
        <v>24</v>
      </c>
      <c r="O8" s="8">
        <v>25</v>
      </c>
      <c r="P8" s="8">
        <v>26</v>
      </c>
      <c r="Q8" s="8">
        <v>22</v>
      </c>
      <c r="R8" s="11">
        <v>79</v>
      </c>
      <c r="S8" s="9">
        <v>69</v>
      </c>
      <c r="T8" s="10">
        <v>32</v>
      </c>
      <c r="U8" s="9">
        <v>53</v>
      </c>
      <c r="V8" s="8">
        <v>24</v>
      </c>
      <c r="W8" s="8">
        <v>23</v>
      </c>
      <c r="X8" s="10">
        <v>1</v>
      </c>
      <c r="Y8" s="8">
        <v>19</v>
      </c>
      <c r="Z8" s="8">
        <v>47</v>
      </c>
      <c r="AA8" s="8">
        <v>32</v>
      </c>
      <c r="AB8" s="8">
        <v>29</v>
      </c>
      <c r="AC8" s="9">
        <v>72</v>
      </c>
      <c r="AD8" s="8">
        <v>43</v>
      </c>
      <c r="AE8" s="8">
        <v>20</v>
      </c>
      <c r="AF8" s="8">
        <v>32</v>
      </c>
      <c r="AG8" s="8">
        <v>24</v>
      </c>
      <c r="AH8" s="8">
        <v>50</v>
      </c>
      <c r="AI8" s="8">
        <v>8</v>
      </c>
      <c r="AJ8" s="8">
        <v>29</v>
      </c>
      <c r="AK8" s="8">
        <v>26</v>
      </c>
      <c r="AL8" s="8">
        <v>14</v>
      </c>
      <c r="AM8" s="8">
        <v>26</v>
      </c>
      <c r="AN8" s="9">
        <v>65</v>
      </c>
      <c r="AO8" s="8">
        <v>49</v>
      </c>
      <c r="AP8" s="8">
        <v>19</v>
      </c>
      <c r="AQ8" s="8">
        <v>2</v>
      </c>
      <c r="AR8" s="8">
        <v>14</v>
      </c>
      <c r="AS8" s="8">
        <v>17</v>
      </c>
      <c r="AT8" s="8">
        <v>34</v>
      </c>
      <c r="AU8" s="8">
        <v>7</v>
      </c>
      <c r="AV8" s="8" t="s">
        <v>74</v>
      </c>
      <c r="AW8" s="10" t="s">
        <v>74</v>
      </c>
      <c r="AX8" s="8">
        <v>28</v>
      </c>
      <c r="AY8" s="8">
        <v>44</v>
      </c>
      <c r="AZ8" s="8">
        <v>11</v>
      </c>
      <c r="BA8" s="8">
        <v>41</v>
      </c>
      <c r="BB8" s="8">
        <v>11</v>
      </c>
      <c r="BC8" s="8">
        <v>26</v>
      </c>
      <c r="BD8" s="8">
        <v>30</v>
      </c>
      <c r="BE8" s="8">
        <v>9</v>
      </c>
      <c r="BF8" s="8">
        <v>43</v>
      </c>
      <c r="BG8" s="8">
        <v>50</v>
      </c>
      <c r="BH8" s="9">
        <v>51</v>
      </c>
      <c r="BI8" s="8">
        <v>25</v>
      </c>
      <c r="BJ8" s="8">
        <v>18</v>
      </c>
      <c r="BK8" s="8">
        <v>38</v>
      </c>
      <c r="BL8" s="8">
        <v>10</v>
      </c>
      <c r="BM8" s="8">
        <v>12</v>
      </c>
      <c r="BN8" s="8">
        <v>16</v>
      </c>
      <c r="BO8" s="8">
        <v>1</v>
      </c>
      <c r="BP8" s="8">
        <v>1</v>
      </c>
      <c r="BQ8" s="10">
        <v>2</v>
      </c>
    </row>
    <row r="9" spans="1:69" ht="12.75" customHeight="1" x14ac:dyDescent="0.25">
      <c r="A9" s="12" t="s">
        <v>75</v>
      </c>
      <c r="B9" s="13">
        <v>101</v>
      </c>
      <c r="C9" s="14">
        <v>44.75</v>
      </c>
      <c r="D9" s="15">
        <v>38.380000000000003</v>
      </c>
      <c r="E9" s="16">
        <v>17.87</v>
      </c>
      <c r="F9" s="14">
        <v>30.85</v>
      </c>
      <c r="G9" s="14">
        <v>11.43</v>
      </c>
      <c r="H9" s="14">
        <v>24.75</v>
      </c>
      <c r="I9" s="14">
        <v>2.04</v>
      </c>
      <c r="J9" s="14">
        <v>6.26</v>
      </c>
      <c r="K9" s="14">
        <v>9.24</v>
      </c>
      <c r="L9" s="16">
        <v>16.43</v>
      </c>
      <c r="M9" s="14">
        <v>9.01</v>
      </c>
      <c r="N9" s="14">
        <v>26.11</v>
      </c>
      <c r="O9" s="14">
        <v>25.8</v>
      </c>
      <c r="P9" s="14">
        <v>24.55</v>
      </c>
      <c r="Q9" s="14">
        <v>15.53</v>
      </c>
      <c r="R9" s="17">
        <v>85.47</v>
      </c>
      <c r="S9" s="15">
        <v>68.05</v>
      </c>
      <c r="T9" s="16">
        <v>32.950000000000003</v>
      </c>
      <c r="U9" s="15">
        <v>49.91</v>
      </c>
      <c r="V9" s="14">
        <v>33.54</v>
      </c>
      <c r="W9" s="14">
        <v>16.3</v>
      </c>
      <c r="X9" s="16">
        <v>1.24</v>
      </c>
      <c r="Y9" s="14">
        <v>17.93</v>
      </c>
      <c r="Z9" s="14">
        <v>47.69</v>
      </c>
      <c r="AA9" s="14">
        <v>33.96</v>
      </c>
      <c r="AB9" s="14">
        <v>36.130000000000003</v>
      </c>
      <c r="AC9" s="15">
        <v>66.86</v>
      </c>
      <c r="AD9" s="14">
        <v>44.95</v>
      </c>
      <c r="AE9" s="14">
        <v>21.59</v>
      </c>
      <c r="AF9" s="14">
        <v>30.45</v>
      </c>
      <c r="AG9" s="14">
        <v>29.92</v>
      </c>
      <c r="AH9" s="14">
        <v>38.67</v>
      </c>
      <c r="AI9" s="14">
        <v>5.88</v>
      </c>
      <c r="AJ9" s="14">
        <v>26.28</v>
      </c>
      <c r="AK9" s="14">
        <v>32.39</v>
      </c>
      <c r="AL9" s="14">
        <v>10.64</v>
      </c>
      <c r="AM9" s="14">
        <v>21.34</v>
      </c>
      <c r="AN9" s="15">
        <v>61.45</v>
      </c>
      <c r="AO9" s="14">
        <v>41.25</v>
      </c>
      <c r="AP9" s="14">
        <v>24.48</v>
      </c>
      <c r="AQ9" s="14">
        <v>3.91</v>
      </c>
      <c r="AR9" s="14">
        <v>12.93</v>
      </c>
      <c r="AS9" s="14">
        <v>23.09</v>
      </c>
      <c r="AT9" s="14">
        <v>36.57</v>
      </c>
      <c r="AU9" s="14">
        <v>7.44</v>
      </c>
      <c r="AV9" s="14" t="s">
        <v>74</v>
      </c>
      <c r="AW9" s="16" t="s">
        <v>74</v>
      </c>
      <c r="AX9" s="14">
        <v>31.54</v>
      </c>
      <c r="AY9" s="14">
        <v>41.49</v>
      </c>
      <c r="AZ9" s="14">
        <v>14.76</v>
      </c>
      <c r="BA9" s="14">
        <v>39.549999999999997</v>
      </c>
      <c r="BB9" s="14">
        <v>13.78</v>
      </c>
      <c r="BC9" s="14">
        <v>27.68</v>
      </c>
      <c r="BD9" s="14">
        <v>29.69</v>
      </c>
      <c r="BE9" s="14">
        <v>10.24</v>
      </c>
      <c r="BF9" s="14">
        <v>42.78</v>
      </c>
      <c r="BG9" s="14">
        <v>49.93</v>
      </c>
      <c r="BH9" s="15">
        <v>46.95</v>
      </c>
      <c r="BI9" s="14">
        <v>21.03</v>
      </c>
      <c r="BJ9" s="14">
        <v>21.29</v>
      </c>
      <c r="BK9" s="14">
        <v>34.840000000000003</v>
      </c>
      <c r="BL9" s="14">
        <v>11.34</v>
      </c>
      <c r="BM9" s="14">
        <v>15.83</v>
      </c>
      <c r="BN9" s="14">
        <v>15.38</v>
      </c>
      <c r="BO9" s="14">
        <v>0.94</v>
      </c>
      <c r="BP9" s="14">
        <v>1.27</v>
      </c>
      <c r="BQ9" s="16">
        <v>2.4900000000000002</v>
      </c>
    </row>
    <row r="10" spans="1:69" ht="12.75" customHeight="1" x14ac:dyDescent="0.25">
      <c r="A10" s="18" t="s">
        <v>77</v>
      </c>
      <c r="B10" s="19">
        <v>0.53290000000000004</v>
      </c>
      <c r="C10" s="20">
        <v>0.50470000000000004</v>
      </c>
      <c r="D10" s="21">
        <v>0.60880000000000001</v>
      </c>
      <c r="E10" s="22">
        <v>0.44059999999999999</v>
      </c>
      <c r="F10" s="20">
        <v>0.46279999999999999</v>
      </c>
      <c r="G10" s="20">
        <v>0.436</v>
      </c>
      <c r="H10" s="20">
        <v>0.6119</v>
      </c>
      <c r="I10" s="20">
        <v>0.40300000000000002</v>
      </c>
      <c r="J10" s="20">
        <v>0.75360000000000005</v>
      </c>
      <c r="K10" s="20">
        <v>0.49830000000000002</v>
      </c>
      <c r="L10" s="22">
        <v>0.56469999999999998</v>
      </c>
      <c r="M10" s="20">
        <v>0.75639999999999996</v>
      </c>
      <c r="N10" s="20">
        <v>0.61670000000000003</v>
      </c>
      <c r="O10" s="20">
        <v>0.40439999999999998</v>
      </c>
      <c r="P10" s="20">
        <v>0.49769999999999998</v>
      </c>
      <c r="Q10" s="20">
        <v>0.53169999999999995</v>
      </c>
      <c r="R10" s="23">
        <v>0.53320000000000001</v>
      </c>
      <c r="S10" s="21">
        <v>0.52969999999999995</v>
      </c>
      <c r="T10" s="22">
        <v>0.53959999999999997</v>
      </c>
      <c r="U10" s="21">
        <v>0.51349999999999996</v>
      </c>
      <c r="V10" s="20">
        <v>0.53439999999999999</v>
      </c>
      <c r="W10" s="20">
        <v>0.55379999999999996</v>
      </c>
      <c r="X10" s="22">
        <v>1</v>
      </c>
      <c r="Y10" s="20">
        <v>0.65769999999999995</v>
      </c>
      <c r="Z10" s="20">
        <v>0.56759999999999999</v>
      </c>
      <c r="AA10" s="20">
        <v>0.60309999999999997</v>
      </c>
      <c r="AB10" s="20">
        <v>0.46679999999999999</v>
      </c>
      <c r="AC10" s="21">
        <v>0.55979999999999996</v>
      </c>
      <c r="AD10" s="20">
        <v>0.48130000000000001</v>
      </c>
      <c r="AE10" s="20">
        <v>0.41870000000000002</v>
      </c>
      <c r="AF10" s="20">
        <v>0.62639999999999996</v>
      </c>
      <c r="AG10" s="20">
        <v>0.5393</v>
      </c>
      <c r="AH10" s="20">
        <v>0.55959999999999999</v>
      </c>
      <c r="AI10" s="20">
        <v>0.57199999999999995</v>
      </c>
      <c r="AJ10" s="20">
        <v>0.62109999999999999</v>
      </c>
      <c r="AK10" s="20">
        <v>0.54649999999999999</v>
      </c>
      <c r="AL10" s="20">
        <v>0.52859999999999996</v>
      </c>
      <c r="AM10" s="20">
        <v>0.51680000000000004</v>
      </c>
      <c r="AN10" s="21">
        <v>0.52470000000000006</v>
      </c>
      <c r="AO10" s="20">
        <v>0.64380000000000004</v>
      </c>
      <c r="AP10" s="20">
        <v>0.66059999999999997</v>
      </c>
      <c r="AQ10" s="20">
        <v>0.54520000000000002</v>
      </c>
      <c r="AR10" s="20">
        <v>0.50780000000000003</v>
      </c>
      <c r="AS10" s="20">
        <v>0.5867</v>
      </c>
      <c r="AT10" s="20">
        <v>0.6754</v>
      </c>
      <c r="AU10" s="20">
        <v>0.63990000000000002</v>
      </c>
      <c r="AV10" s="20" t="s">
        <v>74</v>
      </c>
      <c r="AW10" s="22" t="s">
        <v>74</v>
      </c>
      <c r="AX10" s="20">
        <v>0.67420000000000002</v>
      </c>
      <c r="AY10" s="20">
        <v>0.58360000000000001</v>
      </c>
      <c r="AZ10" s="20">
        <v>0.65039999999999998</v>
      </c>
      <c r="BA10" s="20">
        <v>0.57189999999999996</v>
      </c>
      <c r="BB10" s="20">
        <v>0.58460000000000001</v>
      </c>
      <c r="BC10" s="20">
        <v>0.71030000000000004</v>
      </c>
      <c r="BD10" s="20">
        <v>0.64910000000000001</v>
      </c>
      <c r="BE10" s="20">
        <v>0.78649999999999998</v>
      </c>
      <c r="BF10" s="20">
        <v>0.67469999999999997</v>
      </c>
      <c r="BG10" s="20">
        <v>0.59430000000000005</v>
      </c>
      <c r="BH10" s="21">
        <v>0.60540000000000005</v>
      </c>
      <c r="BI10" s="20">
        <v>0.70079999999999998</v>
      </c>
      <c r="BJ10" s="20">
        <v>0.58689999999999998</v>
      </c>
      <c r="BK10" s="20">
        <v>0.58489999999999998</v>
      </c>
      <c r="BL10" s="20">
        <v>0.77110000000000001</v>
      </c>
      <c r="BM10" s="20">
        <v>0.62170000000000003</v>
      </c>
      <c r="BN10" s="20">
        <v>0.84399999999999997</v>
      </c>
      <c r="BO10" s="20" t="s">
        <v>74</v>
      </c>
      <c r="BP10" s="20" t="s">
        <v>74</v>
      </c>
      <c r="BQ10" s="22">
        <v>0.5</v>
      </c>
    </row>
    <row r="11" spans="1:69" ht="12.75" customHeight="1" x14ac:dyDescent="0.25">
      <c r="A11" s="24" t="s">
        <v>78</v>
      </c>
      <c r="B11" s="25">
        <v>0.45440000000000003</v>
      </c>
      <c r="C11" s="26">
        <v>0.49530000000000002</v>
      </c>
      <c r="D11" s="27">
        <v>0.35799999999999998</v>
      </c>
      <c r="E11" s="28">
        <v>0.55940000000000001</v>
      </c>
      <c r="F11" s="26">
        <v>0.53720000000000001</v>
      </c>
      <c r="G11" s="26">
        <v>0.56399999999999995</v>
      </c>
      <c r="H11" s="26">
        <v>0.37030000000000002</v>
      </c>
      <c r="I11" s="26">
        <v>0.59699999999999998</v>
      </c>
      <c r="J11" s="26">
        <v>0.24640000000000001</v>
      </c>
      <c r="K11" s="26">
        <v>0.50170000000000003</v>
      </c>
      <c r="L11" s="28">
        <v>0.38450000000000001</v>
      </c>
      <c r="M11" s="26">
        <v>0.24360000000000001</v>
      </c>
      <c r="N11" s="26">
        <v>0.35139999999999999</v>
      </c>
      <c r="O11" s="26">
        <v>0.57850000000000001</v>
      </c>
      <c r="P11" s="26">
        <v>0.50229999999999997</v>
      </c>
      <c r="Q11" s="26">
        <v>0.46829999999999999</v>
      </c>
      <c r="R11" s="29">
        <v>0.45190000000000002</v>
      </c>
      <c r="S11" s="27">
        <v>0.4516</v>
      </c>
      <c r="T11" s="28">
        <v>0.46039999999999998</v>
      </c>
      <c r="U11" s="27">
        <v>0.47770000000000001</v>
      </c>
      <c r="V11" s="26">
        <v>0.44069999999999998</v>
      </c>
      <c r="W11" s="26">
        <v>0.44619999999999999</v>
      </c>
      <c r="X11" s="28" t="s">
        <v>74</v>
      </c>
      <c r="Y11" s="26">
        <v>0.31780000000000003</v>
      </c>
      <c r="Z11" s="26">
        <v>0.40570000000000001</v>
      </c>
      <c r="AA11" s="26">
        <v>0.38400000000000001</v>
      </c>
      <c r="AB11" s="26">
        <v>0.53320000000000001</v>
      </c>
      <c r="AC11" s="27">
        <v>0.42109999999999997</v>
      </c>
      <c r="AD11" s="26">
        <v>0.50890000000000002</v>
      </c>
      <c r="AE11" s="26">
        <v>0.58130000000000004</v>
      </c>
      <c r="AF11" s="26">
        <v>0.35920000000000002</v>
      </c>
      <c r="AG11" s="26">
        <v>0.4607</v>
      </c>
      <c r="AH11" s="26">
        <v>0.40749999999999997</v>
      </c>
      <c r="AI11" s="26">
        <v>0.42799999999999999</v>
      </c>
      <c r="AJ11" s="26">
        <v>0.36209999999999998</v>
      </c>
      <c r="AK11" s="26">
        <v>0.41410000000000002</v>
      </c>
      <c r="AL11" s="26">
        <v>0.39300000000000002</v>
      </c>
      <c r="AM11" s="26">
        <v>0.42349999999999999</v>
      </c>
      <c r="AN11" s="27">
        <v>0.4617</v>
      </c>
      <c r="AO11" s="26">
        <v>0.32529999999999998</v>
      </c>
      <c r="AP11" s="26">
        <v>0.33939999999999998</v>
      </c>
      <c r="AQ11" s="26">
        <v>0.45479999999999998</v>
      </c>
      <c r="AR11" s="26">
        <v>0.49220000000000003</v>
      </c>
      <c r="AS11" s="26">
        <v>0.4133</v>
      </c>
      <c r="AT11" s="26">
        <v>0.3125</v>
      </c>
      <c r="AU11" s="26">
        <v>0.36009999999999998</v>
      </c>
      <c r="AV11" s="26" t="s">
        <v>74</v>
      </c>
      <c r="AW11" s="28" t="s">
        <v>74</v>
      </c>
      <c r="AX11" s="26">
        <v>0.32579999999999998</v>
      </c>
      <c r="AY11" s="26">
        <v>0.40579999999999999</v>
      </c>
      <c r="AZ11" s="26">
        <v>0.34960000000000002</v>
      </c>
      <c r="BA11" s="26">
        <v>0.41699999999999998</v>
      </c>
      <c r="BB11" s="26">
        <v>0.41539999999999999</v>
      </c>
      <c r="BC11" s="26">
        <v>0.27379999999999999</v>
      </c>
      <c r="BD11" s="26">
        <v>0.35089999999999999</v>
      </c>
      <c r="BE11" s="26">
        <v>0.13200000000000001</v>
      </c>
      <c r="BF11" s="26">
        <v>0.30580000000000002</v>
      </c>
      <c r="BG11" s="26">
        <v>0.40570000000000001</v>
      </c>
      <c r="BH11" s="27">
        <v>0.3674</v>
      </c>
      <c r="BI11" s="26">
        <v>0.29920000000000002</v>
      </c>
      <c r="BJ11" s="26">
        <v>0.41310000000000002</v>
      </c>
      <c r="BK11" s="26">
        <v>0.3785</v>
      </c>
      <c r="BL11" s="26">
        <v>0.22889999999999999</v>
      </c>
      <c r="BM11" s="26">
        <v>0.37830000000000003</v>
      </c>
      <c r="BN11" s="26">
        <v>0.156</v>
      </c>
      <c r="BO11" s="26">
        <v>1</v>
      </c>
      <c r="BP11" s="26">
        <v>1</v>
      </c>
      <c r="BQ11" s="28">
        <v>0.5</v>
      </c>
    </row>
    <row r="12" spans="1:69" ht="12.75" customHeight="1" x14ac:dyDescent="0.25">
      <c r="A12" s="18" t="s">
        <v>79</v>
      </c>
      <c r="B12" s="30">
        <v>1.26E-2</v>
      </c>
      <c r="C12" s="31" t="s">
        <v>74</v>
      </c>
      <c r="D12" s="32">
        <v>3.32E-2</v>
      </c>
      <c r="E12" s="33" t="s">
        <v>74</v>
      </c>
      <c r="F12" s="31" t="s">
        <v>74</v>
      </c>
      <c r="G12" s="31" t="s">
        <v>74</v>
      </c>
      <c r="H12" s="31">
        <v>1.78E-2</v>
      </c>
      <c r="I12" s="31" t="s">
        <v>74</v>
      </c>
      <c r="J12" s="31" t="s">
        <v>74</v>
      </c>
      <c r="K12" s="31" t="s">
        <v>74</v>
      </c>
      <c r="L12" s="33">
        <v>5.0799999999999998E-2</v>
      </c>
      <c r="M12" s="31" t="s">
        <v>74</v>
      </c>
      <c r="N12" s="31">
        <v>3.2000000000000001E-2</v>
      </c>
      <c r="O12" s="31">
        <v>1.7100000000000001E-2</v>
      </c>
      <c r="P12" s="31" t="s">
        <v>74</v>
      </c>
      <c r="Q12" s="31" t="s">
        <v>74</v>
      </c>
      <c r="R12" s="34">
        <v>1.49E-2</v>
      </c>
      <c r="S12" s="32">
        <v>1.8700000000000001E-2</v>
      </c>
      <c r="T12" s="33" t="s">
        <v>74</v>
      </c>
      <c r="U12" s="32">
        <v>8.8000000000000005E-3</v>
      </c>
      <c r="V12" s="31">
        <v>2.4899999999999999E-2</v>
      </c>
      <c r="W12" s="31" t="s">
        <v>74</v>
      </c>
      <c r="X12" s="33" t="s">
        <v>74</v>
      </c>
      <c r="Y12" s="31">
        <v>2.4500000000000001E-2</v>
      </c>
      <c r="Z12" s="31">
        <v>2.6700000000000002E-2</v>
      </c>
      <c r="AA12" s="31">
        <v>1.2999999999999999E-2</v>
      </c>
      <c r="AB12" s="31" t="s">
        <v>74</v>
      </c>
      <c r="AC12" s="32">
        <v>1.9099999999999999E-2</v>
      </c>
      <c r="AD12" s="31">
        <v>9.7999999999999997E-3</v>
      </c>
      <c r="AE12" s="31" t="s">
        <v>74</v>
      </c>
      <c r="AF12" s="31">
        <v>1.4500000000000001E-2</v>
      </c>
      <c r="AG12" s="31" t="s">
        <v>74</v>
      </c>
      <c r="AH12" s="31">
        <v>3.3000000000000002E-2</v>
      </c>
      <c r="AI12" s="31" t="s">
        <v>74</v>
      </c>
      <c r="AJ12" s="31">
        <v>1.6799999999999999E-2</v>
      </c>
      <c r="AK12" s="31">
        <v>3.9300000000000002E-2</v>
      </c>
      <c r="AL12" s="31">
        <v>7.8399999999999997E-2</v>
      </c>
      <c r="AM12" s="31">
        <v>5.9700000000000003E-2</v>
      </c>
      <c r="AN12" s="32">
        <v>1.3599999999999999E-2</v>
      </c>
      <c r="AO12" s="31">
        <v>3.09E-2</v>
      </c>
      <c r="AP12" s="31" t="s">
        <v>74</v>
      </c>
      <c r="AQ12" s="31" t="s">
        <v>74</v>
      </c>
      <c r="AR12" s="31" t="s">
        <v>74</v>
      </c>
      <c r="AS12" s="31" t="s">
        <v>74</v>
      </c>
      <c r="AT12" s="31">
        <v>1.2E-2</v>
      </c>
      <c r="AU12" s="31" t="s">
        <v>74</v>
      </c>
      <c r="AV12" s="31" t="s">
        <v>74</v>
      </c>
      <c r="AW12" s="33" t="s">
        <v>74</v>
      </c>
      <c r="AX12" s="31" t="s">
        <v>74</v>
      </c>
      <c r="AY12" s="31">
        <v>1.06E-2</v>
      </c>
      <c r="AZ12" s="31" t="s">
        <v>74</v>
      </c>
      <c r="BA12" s="31">
        <v>1.11E-2</v>
      </c>
      <c r="BB12" s="31" t="s">
        <v>74</v>
      </c>
      <c r="BC12" s="31">
        <v>1.5900000000000001E-2</v>
      </c>
      <c r="BD12" s="31" t="s">
        <v>74</v>
      </c>
      <c r="BE12" s="31">
        <v>8.1500000000000003E-2</v>
      </c>
      <c r="BF12" s="31">
        <v>1.95E-2</v>
      </c>
      <c r="BG12" s="31" t="s">
        <v>74</v>
      </c>
      <c r="BH12" s="32">
        <v>2.7099999999999999E-2</v>
      </c>
      <c r="BI12" s="31" t="s">
        <v>74</v>
      </c>
      <c r="BJ12" s="31" t="s">
        <v>74</v>
      </c>
      <c r="BK12" s="31">
        <v>3.6600000000000001E-2</v>
      </c>
      <c r="BL12" s="31" t="s">
        <v>74</v>
      </c>
      <c r="BM12" s="31" t="s">
        <v>74</v>
      </c>
      <c r="BN12" s="31" t="s">
        <v>74</v>
      </c>
      <c r="BO12" s="31" t="s">
        <v>74</v>
      </c>
      <c r="BP12" s="31" t="s">
        <v>74</v>
      </c>
      <c r="BQ12" s="33" t="s">
        <v>74</v>
      </c>
    </row>
    <row r="13" spans="1:69" ht="12.75" customHeight="1" x14ac:dyDescent="0.25">
      <c r="A13" s="24" t="s">
        <v>80</v>
      </c>
      <c r="B13" s="25" t="s">
        <v>74</v>
      </c>
      <c r="C13" s="26" t="s">
        <v>74</v>
      </c>
      <c r="D13" s="27" t="s">
        <v>74</v>
      </c>
      <c r="E13" s="28" t="s">
        <v>74</v>
      </c>
      <c r="F13" s="26" t="s">
        <v>74</v>
      </c>
      <c r="G13" s="26" t="s">
        <v>74</v>
      </c>
      <c r="H13" s="26" t="s">
        <v>74</v>
      </c>
      <c r="I13" s="26" t="s">
        <v>74</v>
      </c>
      <c r="J13" s="26" t="s">
        <v>74</v>
      </c>
      <c r="K13" s="26" t="s">
        <v>74</v>
      </c>
      <c r="L13" s="28" t="s">
        <v>74</v>
      </c>
      <c r="M13" s="26" t="s">
        <v>74</v>
      </c>
      <c r="N13" s="26" t="s">
        <v>74</v>
      </c>
      <c r="O13" s="26" t="s">
        <v>74</v>
      </c>
      <c r="P13" s="26" t="s">
        <v>74</v>
      </c>
      <c r="Q13" s="26" t="s">
        <v>74</v>
      </c>
      <c r="R13" s="29" t="s">
        <v>74</v>
      </c>
      <c r="S13" s="27" t="s">
        <v>74</v>
      </c>
      <c r="T13" s="28" t="s">
        <v>74</v>
      </c>
      <c r="U13" s="27" t="s">
        <v>74</v>
      </c>
      <c r="V13" s="26" t="s">
        <v>74</v>
      </c>
      <c r="W13" s="26" t="s">
        <v>74</v>
      </c>
      <c r="X13" s="28" t="s">
        <v>74</v>
      </c>
      <c r="Y13" s="26" t="s">
        <v>74</v>
      </c>
      <c r="Z13" s="26" t="s">
        <v>74</v>
      </c>
      <c r="AA13" s="26" t="s">
        <v>74</v>
      </c>
      <c r="AB13" s="26" t="s">
        <v>74</v>
      </c>
      <c r="AC13" s="27" t="s">
        <v>74</v>
      </c>
      <c r="AD13" s="26" t="s">
        <v>74</v>
      </c>
      <c r="AE13" s="26" t="s">
        <v>74</v>
      </c>
      <c r="AF13" s="26" t="s">
        <v>74</v>
      </c>
      <c r="AG13" s="26" t="s">
        <v>74</v>
      </c>
      <c r="AH13" s="26" t="s">
        <v>74</v>
      </c>
      <c r="AI13" s="26" t="s">
        <v>74</v>
      </c>
      <c r="AJ13" s="26" t="s">
        <v>74</v>
      </c>
      <c r="AK13" s="26" t="s">
        <v>74</v>
      </c>
      <c r="AL13" s="26" t="s">
        <v>74</v>
      </c>
      <c r="AM13" s="26" t="s">
        <v>74</v>
      </c>
      <c r="AN13" s="27" t="s">
        <v>74</v>
      </c>
      <c r="AO13" s="26" t="s">
        <v>74</v>
      </c>
      <c r="AP13" s="26" t="s">
        <v>74</v>
      </c>
      <c r="AQ13" s="26" t="s">
        <v>74</v>
      </c>
      <c r="AR13" s="26" t="s">
        <v>74</v>
      </c>
      <c r="AS13" s="26" t="s">
        <v>74</v>
      </c>
      <c r="AT13" s="26" t="s">
        <v>74</v>
      </c>
      <c r="AU13" s="26" t="s">
        <v>74</v>
      </c>
      <c r="AV13" s="26" t="s">
        <v>74</v>
      </c>
      <c r="AW13" s="28" t="s">
        <v>74</v>
      </c>
      <c r="AX13" s="26" t="s">
        <v>74</v>
      </c>
      <c r="AY13" s="26" t="s">
        <v>74</v>
      </c>
      <c r="AZ13" s="26" t="s">
        <v>74</v>
      </c>
      <c r="BA13" s="26" t="s">
        <v>74</v>
      </c>
      <c r="BB13" s="26" t="s">
        <v>74</v>
      </c>
      <c r="BC13" s="26" t="s">
        <v>74</v>
      </c>
      <c r="BD13" s="26" t="s">
        <v>74</v>
      </c>
      <c r="BE13" s="26" t="s">
        <v>74</v>
      </c>
      <c r="BF13" s="26" t="s">
        <v>74</v>
      </c>
      <c r="BG13" s="26" t="s">
        <v>74</v>
      </c>
      <c r="BH13" s="27" t="s">
        <v>74</v>
      </c>
      <c r="BI13" s="26" t="s">
        <v>74</v>
      </c>
      <c r="BJ13" s="26" t="s">
        <v>74</v>
      </c>
      <c r="BK13" s="26" t="s">
        <v>74</v>
      </c>
      <c r="BL13" s="26" t="s">
        <v>74</v>
      </c>
      <c r="BM13" s="26" t="s">
        <v>74</v>
      </c>
      <c r="BN13" s="26" t="s">
        <v>74</v>
      </c>
      <c r="BO13" s="26" t="s">
        <v>74</v>
      </c>
      <c r="BP13" s="26" t="s">
        <v>74</v>
      </c>
      <c r="BQ13" s="28" t="s">
        <v>74</v>
      </c>
    </row>
    <row r="14" spans="1:69" ht="12.75" customHeight="1" x14ac:dyDescent="0.25">
      <c r="A14" s="18" t="s">
        <v>81</v>
      </c>
      <c r="B14" s="30" t="s">
        <v>74</v>
      </c>
      <c r="C14" s="31" t="s">
        <v>74</v>
      </c>
      <c r="D14" s="32" t="s">
        <v>74</v>
      </c>
      <c r="E14" s="33" t="s">
        <v>74</v>
      </c>
      <c r="F14" s="31" t="s">
        <v>74</v>
      </c>
      <c r="G14" s="31" t="s">
        <v>74</v>
      </c>
      <c r="H14" s="31" t="s">
        <v>74</v>
      </c>
      <c r="I14" s="31" t="s">
        <v>74</v>
      </c>
      <c r="J14" s="31" t="s">
        <v>74</v>
      </c>
      <c r="K14" s="31" t="s">
        <v>74</v>
      </c>
      <c r="L14" s="33" t="s">
        <v>74</v>
      </c>
      <c r="M14" s="31" t="s">
        <v>74</v>
      </c>
      <c r="N14" s="31" t="s">
        <v>74</v>
      </c>
      <c r="O14" s="31" t="s">
        <v>74</v>
      </c>
      <c r="P14" s="31" t="s">
        <v>74</v>
      </c>
      <c r="Q14" s="31" t="s">
        <v>74</v>
      </c>
      <c r="R14" s="34" t="s">
        <v>74</v>
      </c>
      <c r="S14" s="32" t="s">
        <v>74</v>
      </c>
      <c r="T14" s="33" t="s">
        <v>74</v>
      </c>
      <c r="U14" s="32" t="s">
        <v>74</v>
      </c>
      <c r="V14" s="31" t="s">
        <v>74</v>
      </c>
      <c r="W14" s="31" t="s">
        <v>74</v>
      </c>
      <c r="X14" s="33" t="s">
        <v>74</v>
      </c>
      <c r="Y14" s="31" t="s">
        <v>74</v>
      </c>
      <c r="Z14" s="31" t="s">
        <v>74</v>
      </c>
      <c r="AA14" s="31" t="s">
        <v>74</v>
      </c>
      <c r="AB14" s="31" t="s">
        <v>74</v>
      </c>
      <c r="AC14" s="32" t="s">
        <v>74</v>
      </c>
      <c r="AD14" s="31" t="s">
        <v>74</v>
      </c>
      <c r="AE14" s="31" t="s">
        <v>74</v>
      </c>
      <c r="AF14" s="31" t="s">
        <v>74</v>
      </c>
      <c r="AG14" s="31" t="s">
        <v>74</v>
      </c>
      <c r="AH14" s="31" t="s">
        <v>74</v>
      </c>
      <c r="AI14" s="31" t="s">
        <v>74</v>
      </c>
      <c r="AJ14" s="31" t="s">
        <v>74</v>
      </c>
      <c r="AK14" s="31" t="s">
        <v>74</v>
      </c>
      <c r="AL14" s="31" t="s">
        <v>74</v>
      </c>
      <c r="AM14" s="31" t="s">
        <v>74</v>
      </c>
      <c r="AN14" s="32" t="s">
        <v>74</v>
      </c>
      <c r="AO14" s="31" t="s">
        <v>74</v>
      </c>
      <c r="AP14" s="31" t="s">
        <v>74</v>
      </c>
      <c r="AQ14" s="31" t="s">
        <v>74</v>
      </c>
      <c r="AR14" s="31" t="s">
        <v>74</v>
      </c>
      <c r="AS14" s="31" t="s">
        <v>74</v>
      </c>
      <c r="AT14" s="31" t="s">
        <v>74</v>
      </c>
      <c r="AU14" s="31" t="s">
        <v>74</v>
      </c>
      <c r="AV14" s="31" t="s">
        <v>74</v>
      </c>
      <c r="AW14" s="33" t="s">
        <v>74</v>
      </c>
      <c r="AX14" s="31" t="s">
        <v>74</v>
      </c>
      <c r="AY14" s="31" t="s">
        <v>74</v>
      </c>
      <c r="AZ14" s="31" t="s">
        <v>74</v>
      </c>
      <c r="BA14" s="31" t="s">
        <v>74</v>
      </c>
      <c r="BB14" s="31" t="s">
        <v>74</v>
      </c>
      <c r="BC14" s="31" t="s">
        <v>74</v>
      </c>
      <c r="BD14" s="31" t="s">
        <v>74</v>
      </c>
      <c r="BE14" s="31" t="s">
        <v>74</v>
      </c>
      <c r="BF14" s="31" t="s">
        <v>74</v>
      </c>
      <c r="BG14" s="31" t="s">
        <v>74</v>
      </c>
      <c r="BH14" s="32" t="s">
        <v>74</v>
      </c>
      <c r="BI14" s="31" t="s">
        <v>74</v>
      </c>
      <c r="BJ14" s="31" t="s">
        <v>74</v>
      </c>
      <c r="BK14" s="31" t="s">
        <v>74</v>
      </c>
      <c r="BL14" s="31" t="s">
        <v>74</v>
      </c>
      <c r="BM14" s="31" t="s">
        <v>74</v>
      </c>
      <c r="BN14" s="31" t="s">
        <v>74</v>
      </c>
      <c r="BO14" s="31" t="s">
        <v>74</v>
      </c>
      <c r="BP14" s="31" t="s">
        <v>74</v>
      </c>
      <c r="BQ14" s="33" t="s">
        <v>74</v>
      </c>
    </row>
    <row r="15" spans="1:69" ht="12.75" customHeight="1" x14ac:dyDescent="0.25">
      <c r="A15" s="35" t="s">
        <v>82</v>
      </c>
      <c r="B15" s="36">
        <v>0.98740000000000006</v>
      </c>
      <c r="C15" s="37">
        <v>1</v>
      </c>
      <c r="D15" s="38">
        <v>0.96679999999999999</v>
      </c>
      <c r="E15" s="39">
        <v>1</v>
      </c>
      <c r="F15" s="37">
        <v>1</v>
      </c>
      <c r="G15" s="37">
        <v>1</v>
      </c>
      <c r="H15" s="37">
        <v>0.98219999999999996</v>
      </c>
      <c r="I15" s="37">
        <v>1</v>
      </c>
      <c r="J15" s="37">
        <v>1</v>
      </c>
      <c r="K15" s="37">
        <v>1</v>
      </c>
      <c r="L15" s="39">
        <v>0.94920000000000004</v>
      </c>
      <c r="M15" s="37">
        <v>1</v>
      </c>
      <c r="N15" s="37">
        <v>0.96799999999999997</v>
      </c>
      <c r="O15" s="37">
        <v>0.9829</v>
      </c>
      <c r="P15" s="37">
        <v>1</v>
      </c>
      <c r="Q15" s="37">
        <v>1</v>
      </c>
      <c r="R15" s="40">
        <v>0.98509999999999998</v>
      </c>
      <c r="S15" s="38">
        <v>0.98129999999999995</v>
      </c>
      <c r="T15" s="39">
        <v>1</v>
      </c>
      <c r="U15" s="38">
        <v>0.99119999999999997</v>
      </c>
      <c r="V15" s="37">
        <v>0.97509999999999997</v>
      </c>
      <c r="W15" s="37">
        <v>1</v>
      </c>
      <c r="X15" s="39">
        <v>1</v>
      </c>
      <c r="Y15" s="37">
        <v>0.97550000000000003</v>
      </c>
      <c r="Z15" s="37">
        <v>0.97330000000000005</v>
      </c>
      <c r="AA15" s="37">
        <v>0.98699999999999999</v>
      </c>
      <c r="AB15" s="37">
        <v>1</v>
      </c>
      <c r="AC15" s="38">
        <v>0.98089999999999999</v>
      </c>
      <c r="AD15" s="37">
        <v>0.99019999999999997</v>
      </c>
      <c r="AE15" s="37">
        <v>1</v>
      </c>
      <c r="AF15" s="37">
        <v>0.98550000000000004</v>
      </c>
      <c r="AG15" s="37">
        <v>1</v>
      </c>
      <c r="AH15" s="37">
        <v>0.96699999999999997</v>
      </c>
      <c r="AI15" s="37">
        <v>1</v>
      </c>
      <c r="AJ15" s="37">
        <v>0.98319999999999996</v>
      </c>
      <c r="AK15" s="37">
        <v>0.9607</v>
      </c>
      <c r="AL15" s="37">
        <v>0.92159999999999997</v>
      </c>
      <c r="AM15" s="37">
        <v>0.94030000000000002</v>
      </c>
      <c r="AN15" s="38">
        <v>0.98640000000000005</v>
      </c>
      <c r="AO15" s="37">
        <v>0.96909999999999996</v>
      </c>
      <c r="AP15" s="37">
        <v>1</v>
      </c>
      <c r="AQ15" s="37">
        <v>1</v>
      </c>
      <c r="AR15" s="37">
        <v>1</v>
      </c>
      <c r="AS15" s="37">
        <v>1</v>
      </c>
      <c r="AT15" s="37">
        <v>0.98799999999999999</v>
      </c>
      <c r="AU15" s="37">
        <v>1</v>
      </c>
      <c r="AV15" s="37" t="s">
        <v>74</v>
      </c>
      <c r="AW15" s="39" t="s">
        <v>74</v>
      </c>
      <c r="AX15" s="37">
        <v>1</v>
      </c>
      <c r="AY15" s="37">
        <v>0.98939999999999995</v>
      </c>
      <c r="AZ15" s="37">
        <v>1</v>
      </c>
      <c r="BA15" s="37">
        <v>0.9889</v>
      </c>
      <c r="BB15" s="37">
        <v>1</v>
      </c>
      <c r="BC15" s="37">
        <v>0.98409999999999997</v>
      </c>
      <c r="BD15" s="37">
        <v>1</v>
      </c>
      <c r="BE15" s="37">
        <v>0.91849999999999998</v>
      </c>
      <c r="BF15" s="37">
        <v>0.98050000000000004</v>
      </c>
      <c r="BG15" s="37">
        <v>1</v>
      </c>
      <c r="BH15" s="38">
        <v>0.97289999999999999</v>
      </c>
      <c r="BI15" s="37">
        <v>1</v>
      </c>
      <c r="BJ15" s="37">
        <v>1</v>
      </c>
      <c r="BK15" s="37">
        <v>0.96340000000000003</v>
      </c>
      <c r="BL15" s="37">
        <v>1</v>
      </c>
      <c r="BM15" s="37">
        <v>1</v>
      </c>
      <c r="BN15" s="37">
        <v>1</v>
      </c>
      <c r="BO15" s="37">
        <v>1</v>
      </c>
      <c r="BP15" s="37">
        <v>1</v>
      </c>
      <c r="BQ15" s="39">
        <v>1</v>
      </c>
    </row>
    <row r="16" spans="1:69" ht="12.75" customHeight="1" thickBot="1" x14ac:dyDescent="0.3">
      <c r="A16" s="35" t="s">
        <v>83</v>
      </c>
      <c r="B16" s="41" t="s">
        <v>74</v>
      </c>
      <c r="C16" s="42" t="s">
        <v>74</v>
      </c>
      <c r="D16" s="43" t="s">
        <v>74</v>
      </c>
      <c r="E16" s="44" t="s">
        <v>74</v>
      </c>
      <c r="F16" s="42" t="s">
        <v>74</v>
      </c>
      <c r="G16" s="42" t="s">
        <v>74</v>
      </c>
      <c r="H16" s="42" t="s">
        <v>74</v>
      </c>
      <c r="I16" s="42" t="s">
        <v>74</v>
      </c>
      <c r="J16" s="42" t="s">
        <v>74</v>
      </c>
      <c r="K16" s="42" t="s">
        <v>74</v>
      </c>
      <c r="L16" s="44" t="s">
        <v>74</v>
      </c>
      <c r="M16" s="42" t="s">
        <v>74</v>
      </c>
      <c r="N16" s="42" t="s">
        <v>74</v>
      </c>
      <c r="O16" s="42" t="s">
        <v>74</v>
      </c>
      <c r="P16" s="42" t="s">
        <v>74</v>
      </c>
      <c r="Q16" s="42" t="s">
        <v>74</v>
      </c>
      <c r="R16" s="45" t="s">
        <v>74</v>
      </c>
      <c r="S16" s="43" t="s">
        <v>74</v>
      </c>
      <c r="T16" s="44" t="s">
        <v>74</v>
      </c>
      <c r="U16" s="43" t="s">
        <v>74</v>
      </c>
      <c r="V16" s="42" t="s">
        <v>74</v>
      </c>
      <c r="W16" s="42" t="s">
        <v>74</v>
      </c>
      <c r="X16" s="44" t="s">
        <v>74</v>
      </c>
      <c r="Y16" s="42" t="s">
        <v>74</v>
      </c>
      <c r="Z16" s="42" t="s">
        <v>74</v>
      </c>
      <c r="AA16" s="42" t="s">
        <v>74</v>
      </c>
      <c r="AB16" s="42" t="s">
        <v>74</v>
      </c>
      <c r="AC16" s="43" t="s">
        <v>74</v>
      </c>
      <c r="AD16" s="42" t="s">
        <v>74</v>
      </c>
      <c r="AE16" s="42" t="s">
        <v>74</v>
      </c>
      <c r="AF16" s="42" t="s">
        <v>74</v>
      </c>
      <c r="AG16" s="42" t="s">
        <v>74</v>
      </c>
      <c r="AH16" s="42" t="s">
        <v>74</v>
      </c>
      <c r="AI16" s="42" t="s">
        <v>74</v>
      </c>
      <c r="AJ16" s="42" t="s">
        <v>74</v>
      </c>
      <c r="AK16" s="42" t="s">
        <v>74</v>
      </c>
      <c r="AL16" s="42" t="s">
        <v>74</v>
      </c>
      <c r="AM16" s="42" t="s">
        <v>74</v>
      </c>
      <c r="AN16" s="43" t="s">
        <v>74</v>
      </c>
      <c r="AO16" s="42" t="s">
        <v>74</v>
      </c>
      <c r="AP16" s="42" t="s">
        <v>74</v>
      </c>
      <c r="AQ16" s="42" t="s">
        <v>74</v>
      </c>
      <c r="AR16" s="42" t="s">
        <v>74</v>
      </c>
      <c r="AS16" s="42" t="s">
        <v>74</v>
      </c>
      <c r="AT16" s="42" t="s">
        <v>74</v>
      </c>
      <c r="AU16" s="42" t="s">
        <v>74</v>
      </c>
      <c r="AV16" s="42" t="s">
        <v>74</v>
      </c>
      <c r="AW16" s="44" t="s">
        <v>74</v>
      </c>
      <c r="AX16" s="42" t="s">
        <v>74</v>
      </c>
      <c r="AY16" s="42" t="s">
        <v>74</v>
      </c>
      <c r="AZ16" s="42" t="s">
        <v>74</v>
      </c>
      <c r="BA16" s="42" t="s">
        <v>74</v>
      </c>
      <c r="BB16" s="42" t="s">
        <v>74</v>
      </c>
      <c r="BC16" s="42" t="s">
        <v>74</v>
      </c>
      <c r="BD16" s="42" t="s">
        <v>74</v>
      </c>
      <c r="BE16" s="42" t="s">
        <v>74</v>
      </c>
      <c r="BF16" s="42" t="s">
        <v>74</v>
      </c>
      <c r="BG16" s="42" t="s">
        <v>74</v>
      </c>
      <c r="BH16" s="43" t="s">
        <v>74</v>
      </c>
      <c r="BI16" s="42" t="s">
        <v>74</v>
      </c>
      <c r="BJ16" s="42" t="s">
        <v>74</v>
      </c>
      <c r="BK16" s="42" t="s">
        <v>74</v>
      </c>
      <c r="BL16" s="42" t="s">
        <v>74</v>
      </c>
      <c r="BM16" s="42" t="s">
        <v>74</v>
      </c>
      <c r="BN16" s="42" t="s">
        <v>74</v>
      </c>
      <c r="BO16" s="42" t="s">
        <v>74</v>
      </c>
      <c r="BP16" s="42" t="s">
        <v>74</v>
      </c>
      <c r="BQ16" s="44" t="s">
        <v>74</v>
      </c>
    </row>
    <row r="17" spans="2:2" ht="15.75" thickTop="1" x14ac:dyDescent="0.25"/>
    <row r="18" spans="2:2" x14ac:dyDescent="0.25">
      <c r="B18" s="46" t="s">
        <v>85</v>
      </c>
    </row>
  </sheetData>
  <mergeCells count="8">
    <mergeCell ref="Y5:AW5"/>
    <mergeCell ref="AX5:BQ5"/>
    <mergeCell ref="B5:B6"/>
    <mergeCell ref="C5:E5"/>
    <mergeCell ref="F5:L5"/>
    <mergeCell ref="M5:R5"/>
    <mergeCell ref="S5:T5"/>
    <mergeCell ref="U5:X5"/>
  </mergeCells>
  <pageMargins left="0.39370078740157499" right="0.39370078740157499" top="0.78740157480314998" bottom="0.78740157480314998" header="0.196850393700787" footer="0.196850393700787"/>
  <pageSetup paperSize="9" scale="70" pageOrder="overThenDown" orientation="portrait" horizontalDpi="300" verticalDpi="300" r:id="rId1"/>
  <headerFooter alignWithMargins="0">
    <oddFooter>&amp;CPage &amp;P of &amp;N</oddFooter>
  </headerFooter>
  <rowBreaks count="1" manualBreakCount="1">
    <brk id="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18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1:A3"/>
    </sheetView>
  </sheetViews>
  <sheetFormatPr defaultRowHeight="15" x14ac:dyDescent="0.25"/>
  <cols>
    <col min="1" max="1" width="40.7109375" customWidth="1"/>
    <col min="2" max="69" width="10.7109375" customWidth="1"/>
  </cols>
  <sheetData>
    <row r="1" spans="1:69" ht="18" x14ac:dyDescent="0.25">
      <c r="A1" s="1" t="s">
        <v>162</v>
      </c>
    </row>
    <row r="2" spans="1:69" ht="15.75" x14ac:dyDescent="0.25">
      <c r="A2" s="2" t="s">
        <v>163</v>
      </c>
    </row>
    <row r="3" spans="1:69" x14ac:dyDescent="0.25">
      <c r="A3" s="3" t="s">
        <v>159</v>
      </c>
    </row>
    <row r="4" spans="1:69" ht="15.75" thickBot="1" x14ac:dyDescent="0.3">
      <c r="A4" s="3"/>
    </row>
    <row r="5" spans="1:69" ht="33.75" customHeight="1" thickTop="1" thickBot="1" x14ac:dyDescent="0.3">
      <c r="B5" s="98" t="s">
        <v>72</v>
      </c>
      <c r="C5" s="98" t="s">
        <v>1</v>
      </c>
      <c r="D5" s="98"/>
      <c r="E5" s="98"/>
      <c r="F5" s="98" t="s">
        <v>2</v>
      </c>
      <c r="G5" s="98"/>
      <c r="H5" s="98"/>
      <c r="I5" s="98"/>
      <c r="J5" s="98"/>
      <c r="K5" s="98"/>
      <c r="L5" s="98"/>
      <c r="M5" s="98" t="s">
        <v>3</v>
      </c>
      <c r="N5" s="98"/>
      <c r="O5" s="98"/>
      <c r="P5" s="98"/>
      <c r="Q5" s="98"/>
      <c r="R5" s="98"/>
      <c r="S5" s="98" t="s">
        <v>4</v>
      </c>
      <c r="T5" s="98"/>
      <c r="U5" s="98" t="s">
        <v>5</v>
      </c>
      <c r="V5" s="98"/>
      <c r="W5" s="98"/>
      <c r="X5" s="98"/>
      <c r="Y5" s="98" t="s">
        <v>6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 t="s">
        <v>7</v>
      </c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</row>
    <row r="6" spans="1:69" ht="50.1" customHeight="1" thickTop="1" thickBot="1" x14ac:dyDescent="0.3">
      <c r="B6" s="98"/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  <c r="AB6" s="4" t="s">
        <v>33</v>
      </c>
      <c r="AC6" s="4" t="s">
        <v>34</v>
      </c>
      <c r="AD6" s="4" t="s">
        <v>35</v>
      </c>
      <c r="AE6" s="4" t="s">
        <v>36</v>
      </c>
      <c r="AF6" s="4" t="s">
        <v>37</v>
      </c>
      <c r="AG6" s="4" t="s">
        <v>38</v>
      </c>
      <c r="AH6" s="4" t="s">
        <v>39</v>
      </c>
      <c r="AI6" s="4" t="s">
        <v>40</v>
      </c>
      <c r="AJ6" s="4" t="s">
        <v>41</v>
      </c>
      <c r="AK6" s="4" t="s">
        <v>42</v>
      </c>
      <c r="AL6" s="4" t="s">
        <v>43</v>
      </c>
      <c r="AM6" s="4" t="s">
        <v>44</v>
      </c>
      <c r="AN6" s="4" t="s">
        <v>45</v>
      </c>
      <c r="AO6" s="4" t="s">
        <v>46</v>
      </c>
      <c r="AP6" s="4" t="s">
        <v>47</v>
      </c>
      <c r="AQ6" s="4" t="s">
        <v>48</v>
      </c>
      <c r="AR6" s="4" t="s">
        <v>49</v>
      </c>
      <c r="AS6" s="4" t="s">
        <v>50</v>
      </c>
      <c r="AT6" s="4" t="s">
        <v>51</v>
      </c>
      <c r="AU6" s="4" t="s">
        <v>10</v>
      </c>
      <c r="AV6" s="4" t="s">
        <v>52</v>
      </c>
      <c r="AW6" s="4" t="s">
        <v>53</v>
      </c>
      <c r="AX6" s="4" t="s">
        <v>54</v>
      </c>
      <c r="AY6" s="4" t="s">
        <v>55</v>
      </c>
      <c r="AZ6" s="4" t="s">
        <v>56</v>
      </c>
      <c r="BA6" s="4" t="s">
        <v>57</v>
      </c>
      <c r="BB6" s="4" t="s">
        <v>58</v>
      </c>
      <c r="BC6" s="4" t="s">
        <v>59</v>
      </c>
      <c r="BD6" s="4" t="s">
        <v>60</v>
      </c>
      <c r="BE6" s="4" t="s">
        <v>61</v>
      </c>
      <c r="BF6" s="4" t="s">
        <v>62</v>
      </c>
      <c r="BG6" s="4" t="s">
        <v>63</v>
      </c>
      <c r="BH6" s="4" t="s">
        <v>64</v>
      </c>
      <c r="BI6" s="4" t="s">
        <v>65</v>
      </c>
      <c r="BJ6" s="4" t="s">
        <v>66</v>
      </c>
      <c r="BK6" s="4" t="s">
        <v>67</v>
      </c>
      <c r="BL6" s="4" t="s">
        <v>68</v>
      </c>
      <c r="BM6" s="4" t="s">
        <v>69</v>
      </c>
      <c r="BN6" s="4" t="s">
        <v>70</v>
      </c>
      <c r="BO6" s="4" t="s">
        <v>71</v>
      </c>
      <c r="BP6" s="4" t="s">
        <v>52</v>
      </c>
      <c r="BQ6" s="4" t="s">
        <v>53</v>
      </c>
    </row>
    <row r="7" spans="1:69" ht="46.5" thickTop="1" thickBot="1" x14ac:dyDescent="0.3">
      <c r="A7" s="5" t="s">
        <v>76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.75" customHeight="1" thickTop="1" x14ac:dyDescent="0.25">
      <c r="A8" s="6" t="s">
        <v>73</v>
      </c>
      <c r="B8" s="7">
        <v>101</v>
      </c>
      <c r="C8" s="8">
        <v>31</v>
      </c>
      <c r="D8" s="9">
        <v>58</v>
      </c>
      <c r="E8" s="10">
        <v>12</v>
      </c>
      <c r="F8" s="8">
        <v>21</v>
      </c>
      <c r="G8" s="8">
        <v>14</v>
      </c>
      <c r="H8" s="8">
        <v>34</v>
      </c>
      <c r="I8" s="8">
        <v>2</v>
      </c>
      <c r="J8" s="8">
        <v>7</v>
      </c>
      <c r="K8" s="8">
        <v>11</v>
      </c>
      <c r="L8" s="10">
        <v>12</v>
      </c>
      <c r="M8" s="8">
        <v>4</v>
      </c>
      <c r="N8" s="8">
        <v>24</v>
      </c>
      <c r="O8" s="8">
        <v>25</v>
      </c>
      <c r="P8" s="8">
        <v>26</v>
      </c>
      <c r="Q8" s="8">
        <v>22</v>
      </c>
      <c r="R8" s="11">
        <v>79</v>
      </c>
      <c r="S8" s="9">
        <v>69</v>
      </c>
      <c r="T8" s="10">
        <v>32</v>
      </c>
      <c r="U8" s="9">
        <v>53</v>
      </c>
      <c r="V8" s="8">
        <v>24</v>
      </c>
      <c r="W8" s="8">
        <v>23</v>
      </c>
      <c r="X8" s="10">
        <v>1</v>
      </c>
      <c r="Y8" s="8">
        <v>19</v>
      </c>
      <c r="Z8" s="8">
        <v>47</v>
      </c>
      <c r="AA8" s="8">
        <v>32</v>
      </c>
      <c r="AB8" s="8">
        <v>29</v>
      </c>
      <c r="AC8" s="9">
        <v>72</v>
      </c>
      <c r="AD8" s="8">
        <v>43</v>
      </c>
      <c r="AE8" s="8">
        <v>20</v>
      </c>
      <c r="AF8" s="8">
        <v>32</v>
      </c>
      <c r="AG8" s="8">
        <v>24</v>
      </c>
      <c r="AH8" s="8">
        <v>50</v>
      </c>
      <c r="AI8" s="8">
        <v>8</v>
      </c>
      <c r="AJ8" s="8">
        <v>29</v>
      </c>
      <c r="AK8" s="8">
        <v>26</v>
      </c>
      <c r="AL8" s="8">
        <v>14</v>
      </c>
      <c r="AM8" s="8">
        <v>26</v>
      </c>
      <c r="AN8" s="9">
        <v>65</v>
      </c>
      <c r="AO8" s="8">
        <v>49</v>
      </c>
      <c r="AP8" s="8">
        <v>19</v>
      </c>
      <c r="AQ8" s="8">
        <v>2</v>
      </c>
      <c r="AR8" s="8">
        <v>14</v>
      </c>
      <c r="AS8" s="8">
        <v>17</v>
      </c>
      <c r="AT8" s="8">
        <v>34</v>
      </c>
      <c r="AU8" s="8">
        <v>7</v>
      </c>
      <c r="AV8" s="8" t="s">
        <v>74</v>
      </c>
      <c r="AW8" s="10" t="s">
        <v>74</v>
      </c>
      <c r="AX8" s="8">
        <v>28</v>
      </c>
      <c r="AY8" s="8">
        <v>44</v>
      </c>
      <c r="AZ8" s="8">
        <v>11</v>
      </c>
      <c r="BA8" s="8">
        <v>41</v>
      </c>
      <c r="BB8" s="8">
        <v>11</v>
      </c>
      <c r="BC8" s="8">
        <v>26</v>
      </c>
      <c r="BD8" s="8">
        <v>30</v>
      </c>
      <c r="BE8" s="8">
        <v>9</v>
      </c>
      <c r="BF8" s="8">
        <v>43</v>
      </c>
      <c r="BG8" s="8">
        <v>50</v>
      </c>
      <c r="BH8" s="9">
        <v>51</v>
      </c>
      <c r="BI8" s="8">
        <v>25</v>
      </c>
      <c r="BJ8" s="8">
        <v>18</v>
      </c>
      <c r="BK8" s="8">
        <v>38</v>
      </c>
      <c r="BL8" s="8">
        <v>10</v>
      </c>
      <c r="BM8" s="8">
        <v>12</v>
      </c>
      <c r="BN8" s="8">
        <v>16</v>
      </c>
      <c r="BO8" s="8">
        <v>1</v>
      </c>
      <c r="BP8" s="8">
        <v>1</v>
      </c>
      <c r="BQ8" s="10">
        <v>2</v>
      </c>
    </row>
    <row r="9" spans="1:69" ht="12.75" customHeight="1" x14ac:dyDescent="0.25">
      <c r="A9" s="12" t="s">
        <v>75</v>
      </c>
      <c r="B9" s="13">
        <v>101</v>
      </c>
      <c r="C9" s="14">
        <v>44.75</v>
      </c>
      <c r="D9" s="15">
        <v>38.380000000000003</v>
      </c>
      <c r="E9" s="16">
        <v>17.87</v>
      </c>
      <c r="F9" s="14">
        <v>30.85</v>
      </c>
      <c r="G9" s="14">
        <v>11.43</v>
      </c>
      <c r="H9" s="14">
        <v>24.75</v>
      </c>
      <c r="I9" s="14">
        <v>2.04</v>
      </c>
      <c r="J9" s="14">
        <v>6.26</v>
      </c>
      <c r="K9" s="14">
        <v>9.24</v>
      </c>
      <c r="L9" s="16">
        <v>16.43</v>
      </c>
      <c r="M9" s="14">
        <v>9.01</v>
      </c>
      <c r="N9" s="14">
        <v>26.11</v>
      </c>
      <c r="O9" s="14">
        <v>25.8</v>
      </c>
      <c r="P9" s="14">
        <v>24.55</v>
      </c>
      <c r="Q9" s="14">
        <v>15.53</v>
      </c>
      <c r="R9" s="17">
        <v>85.47</v>
      </c>
      <c r="S9" s="15">
        <v>68.05</v>
      </c>
      <c r="T9" s="16">
        <v>32.950000000000003</v>
      </c>
      <c r="U9" s="15">
        <v>49.91</v>
      </c>
      <c r="V9" s="14">
        <v>33.54</v>
      </c>
      <c r="W9" s="14">
        <v>16.3</v>
      </c>
      <c r="X9" s="16">
        <v>1.24</v>
      </c>
      <c r="Y9" s="14">
        <v>17.93</v>
      </c>
      <c r="Z9" s="14">
        <v>47.69</v>
      </c>
      <c r="AA9" s="14">
        <v>33.96</v>
      </c>
      <c r="AB9" s="14">
        <v>36.130000000000003</v>
      </c>
      <c r="AC9" s="15">
        <v>66.86</v>
      </c>
      <c r="AD9" s="14">
        <v>44.95</v>
      </c>
      <c r="AE9" s="14">
        <v>21.59</v>
      </c>
      <c r="AF9" s="14">
        <v>30.45</v>
      </c>
      <c r="AG9" s="14">
        <v>29.92</v>
      </c>
      <c r="AH9" s="14">
        <v>38.67</v>
      </c>
      <c r="AI9" s="14">
        <v>5.88</v>
      </c>
      <c r="AJ9" s="14">
        <v>26.28</v>
      </c>
      <c r="AK9" s="14">
        <v>32.39</v>
      </c>
      <c r="AL9" s="14">
        <v>10.64</v>
      </c>
      <c r="AM9" s="14">
        <v>21.34</v>
      </c>
      <c r="AN9" s="15">
        <v>61.45</v>
      </c>
      <c r="AO9" s="14">
        <v>41.25</v>
      </c>
      <c r="AP9" s="14">
        <v>24.48</v>
      </c>
      <c r="AQ9" s="14">
        <v>3.91</v>
      </c>
      <c r="AR9" s="14">
        <v>12.93</v>
      </c>
      <c r="AS9" s="14">
        <v>23.09</v>
      </c>
      <c r="AT9" s="14">
        <v>36.57</v>
      </c>
      <c r="AU9" s="14">
        <v>7.44</v>
      </c>
      <c r="AV9" s="14" t="s">
        <v>74</v>
      </c>
      <c r="AW9" s="16" t="s">
        <v>74</v>
      </c>
      <c r="AX9" s="14">
        <v>31.54</v>
      </c>
      <c r="AY9" s="14">
        <v>41.49</v>
      </c>
      <c r="AZ9" s="14">
        <v>14.76</v>
      </c>
      <c r="BA9" s="14">
        <v>39.549999999999997</v>
      </c>
      <c r="BB9" s="14">
        <v>13.78</v>
      </c>
      <c r="BC9" s="14">
        <v>27.68</v>
      </c>
      <c r="BD9" s="14">
        <v>29.69</v>
      </c>
      <c r="BE9" s="14">
        <v>10.24</v>
      </c>
      <c r="BF9" s="14">
        <v>42.78</v>
      </c>
      <c r="BG9" s="14">
        <v>49.93</v>
      </c>
      <c r="BH9" s="15">
        <v>46.95</v>
      </c>
      <c r="BI9" s="14">
        <v>21.03</v>
      </c>
      <c r="BJ9" s="14">
        <v>21.29</v>
      </c>
      <c r="BK9" s="14">
        <v>34.840000000000003</v>
      </c>
      <c r="BL9" s="14">
        <v>11.34</v>
      </c>
      <c r="BM9" s="14">
        <v>15.83</v>
      </c>
      <c r="BN9" s="14">
        <v>15.38</v>
      </c>
      <c r="BO9" s="14">
        <v>0.94</v>
      </c>
      <c r="BP9" s="14">
        <v>1.27</v>
      </c>
      <c r="BQ9" s="16">
        <v>2.4900000000000002</v>
      </c>
    </row>
    <row r="10" spans="1:69" ht="12.75" customHeight="1" x14ac:dyDescent="0.25">
      <c r="A10" s="18" t="s">
        <v>77</v>
      </c>
      <c r="B10" s="47">
        <v>53.83</v>
      </c>
      <c r="C10" s="48">
        <v>22.59</v>
      </c>
      <c r="D10" s="49">
        <v>23.37</v>
      </c>
      <c r="E10" s="50">
        <v>7.87</v>
      </c>
      <c r="F10" s="48">
        <v>14.27</v>
      </c>
      <c r="G10" s="48">
        <v>4.9800000000000004</v>
      </c>
      <c r="H10" s="48">
        <v>15.14</v>
      </c>
      <c r="I10" s="48">
        <v>0.82</v>
      </c>
      <c r="J10" s="48">
        <v>4.72</v>
      </c>
      <c r="K10" s="48">
        <v>4.6100000000000003</v>
      </c>
      <c r="L10" s="50">
        <v>9.2799999999999994</v>
      </c>
      <c r="M10" s="48">
        <v>6.81</v>
      </c>
      <c r="N10" s="48">
        <v>16.100000000000001</v>
      </c>
      <c r="O10" s="48">
        <v>10.43</v>
      </c>
      <c r="P10" s="48">
        <v>12.22</v>
      </c>
      <c r="Q10" s="48">
        <v>8.26</v>
      </c>
      <c r="R10" s="51">
        <v>45.57</v>
      </c>
      <c r="S10" s="49">
        <v>36.049999999999997</v>
      </c>
      <c r="T10" s="50">
        <v>17.78</v>
      </c>
      <c r="U10" s="49">
        <v>25.63</v>
      </c>
      <c r="V10" s="48">
        <v>17.920000000000002</v>
      </c>
      <c r="W10" s="48">
        <v>9.0299999999999994</v>
      </c>
      <c r="X10" s="50">
        <v>1.24</v>
      </c>
      <c r="Y10" s="48">
        <v>11.79</v>
      </c>
      <c r="Z10" s="48">
        <v>27.07</v>
      </c>
      <c r="AA10" s="48">
        <v>20.48</v>
      </c>
      <c r="AB10" s="48">
        <v>16.87</v>
      </c>
      <c r="AC10" s="49">
        <v>37.43</v>
      </c>
      <c r="AD10" s="48">
        <v>21.63</v>
      </c>
      <c r="AE10" s="48">
        <v>9.0399999999999991</v>
      </c>
      <c r="AF10" s="48">
        <v>19.07</v>
      </c>
      <c r="AG10" s="48">
        <v>16.14</v>
      </c>
      <c r="AH10" s="48">
        <v>21.64</v>
      </c>
      <c r="AI10" s="48">
        <v>3.36</v>
      </c>
      <c r="AJ10" s="48">
        <v>16.32</v>
      </c>
      <c r="AK10" s="48">
        <v>17.7</v>
      </c>
      <c r="AL10" s="48">
        <v>5.62</v>
      </c>
      <c r="AM10" s="48">
        <v>11.03</v>
      </c>
      <c r="AN10" s="49">
        <v>32.25</v>
      </c>
      <c r="AO10" s="48">
        <v>26.56</v>
      </c>
      <c r="AP10" s="48">
        <v>16.170000000000002</v>
      </c>
      <c r="AQ10" s="48">
        <v>2.13</v>
      </c>
      <c r="AR10" s="48">
        <v>6.56</v>
      </c>
      <c r="AS10" s="48">
        <v>13.55</v>
      </c>
      <c r="AT10" s="48">
        <v>24.7</v>
      </c>
      <c r="AU10" s="48">
        <v>4.76</v>
      </c>
      <c r="AV10" s="48" t="s">
        <v>74</v>
      </c>
      <c r="AW10" s="50" t="s">
        <v>74</v>
      </c>
      <c r="AX10" s="48">
        <v>21.27</v>
      </c>
      <c r="AY10" s="48">
        <v>24.21</v>
      </c>
      <c r="AZ10" s="48">
        <v>9.6</v>
      </c>
      <c r="BA10" s="48">
        <v>22.61</v>
      </c>
      <c r="BB10" s="48">
        <v>8.0500000000000007</v>
      </c>
      <c r="BC10" s="48">
        <v>19.66</v>
      </c>
      <c r="BD10" s="48">
        <v>19.27</v>
      </c>
      <c r="BE10" s="48">
        <v>8.0500000000000007</v>
      </c>
      <c r="BF10" s="48">
        <v>28.86</v>
      </c>
      <c r="BG10" s="48">
        <v>29.67</v>
      </c>
      <c r="BH10" s="49">
        <v>28.43</v>
      </c>
      <c r="BI10" s="48">
        <v>14.74</v>
      </c>
      <c r="BJ10" s="48">
        <v>12.5</v>
      </c>
      <c r="BK10" s="48">
        <v>20.38</v>
      </c>
      <c r="BL10" s="48">
        <v>8.75</v>
      </c>
      <c r="BM10" s="48">
        <v>9.84</v>
      </c>
      <c r="BN10" s="48">
        <v>12.98</v>
      </c>
      <c r="BO10" s="48" t="s">
        <v>74</v>
      </c>
      <c r="BP10" s="48" t="s">
        <v>74</v>
      </c>
      <c r="BQ10" s="50">
        <v>1.24</v>
      </c>
    </row>
    <row r="11" spans="1:69" ht="12.75" customHeight="1" x14ac:dyDescent="0.25">
      <c r="A11" s="24" t="s">
        <v>78</v>
      </c>
      <c r="B11" s="52">
        <v>45.9</v>
      </c>
      <c r="C11" s="53">
        <v>22.17</v>
      </c>
      <c r="D11" s="54">
        <v>13.74</v>
      </c>
      <c r="E11" s="55">
        <v>9.99</v>
      </c>
      <c r="F11" s="53">
        <v>16.57</v>
      </c>
      <c r="G11" s="53">
        <v>6.45</v>
      </c>
      <c r="H11" s="53">
        <v>9.16</v>
      </c>
      <c r="I11" s="53">
        <v>1.22</v>
      </c>
      <c r="J11" s="53">
        <v>1.54</v>
      </c>
      <c r="K11" s="53">
        <v>4.6399999999999997</v>
      </c>
      <c r="L11" s="55">
        <v>6.32</v>
      </c>
      <c r="M11" s="53">
        <v>2.19</v>
      </c>
      <c r="N11" s="53">
        <v>9.17</v>
      </c>
      <c r="O11" s="53">
        <v>14.92</v>
      </c>
      <c r="P11" s="53">
        <v>12.33</v>
      </c>
      <c r="Q11" s="53">
        <v>7.27</v>
      </c>
      <c r="R11" s="56">
        <v>38.619999999999997</v>
      </c>
      <c r="S11" s="54">
        <v>30.73</v>
      </c>
      <c r="T11" s="55">
        <v>15.17</v>
      </c>
      <c r="U11" s="54">
        <v>23.84</v>
      </c>
      <c r="V11" s="53">
        <v>14.78</v>
      </c>
      <c r="W11" s="53">
        <v>7.27</v>
      </c>
      <c r="X11" s="55" t="s">
        <v>74</v>
      </c>
      <c r="Y11" s="53">
        <v>5.7</v>
      </c>
      <c r="Z11" s="53">
        <v>19.350000000000001</v>
      </c>
      <c r="AA11" s="53">
        <v>13.04</v>
      </c>
      <c r="AB11" s="53">
        <v>19.27</v>
      </c>
      <c r="AC11" s="54">
        <v>28.15</v>
      </c>
      <c r="AD11" s="53">
        <v>22.88</v>
      </c>
      <c r="AE11" s="53">
        <v>12.55</v>
      </c>
      <c r="AF11" s="53">
        <v>10.94</v>
      </c>
      <c r="AG11" s="53">
        <v>13.78</v>
      </c>
      <c r="AH11" s="53">
        <v>15.76</v>
      </c>
      <c r="AI11" s="53">
        <v>2.52</v>
      </c>
      <c r="AJ11" s="53">
        <v>9.52</v>
      </c>
      <c r="AK11" s="53">
        <v>13.41</v>
      </c>
      <c r="AL11" s="53">
        <v>4.18</v>
      </c>
      <c r="AM11" s="53">
        <v>9.0399999999999991</v>
      </c>
      <c r="AN11" s="54">
        <v>28.37</v>
      </c>
      <c r="AO11" s="53">
        <v>13.42</v>
      </c>
      <c r="AP11" s="53">
        <v>8.31</v>
      </c>
      <c r="AQ11" s="53">
        <v>1.78</v>
      </c>
      <c r="AR11" s="53">
        <v>6.36</v>
      </c>
      <c r="AS11" s="53">
        <v>9.5399999999999991</v>
      </c>
      <c r="AT11" s="53">
        <v>11.43</v>
      </c>
      <c r="AU11" s="53">
        <v>2.68</v>
      </c>
      <c r="AV11" s="53" t="s">
        <v>74</v>
      </c>
      <c r="AW11" s="55" t="s">
        <v>74</v>
      </c>
      <c r="AX11" s="53">
        <v>10.28</v>
      </c>
      <c r="AY11" s="53">
        <v>16.829999999999998</v>
      </c>
      <c r="AZ11" s="53">
        <v>5.16</v>
      </c>
      <c r="BA11" s="53">
        <v>16.489999999999998</v>
      </c>
      <c r="BB11" s="53">
        <v>5.72</v>
      </c>
      <c r="BC11" s="53">
        <v>7.58</v>
      </c>
      <c r="BD11" s="53">
        <v>10.42</v>
      </c>
      <c r="BE11" s="53">
        <v>1.35</v>
      </c>
      <c r="BF11" s="53">
        <v>13.08</v>
      </c>
      <c r="BG11" s="53">
        <v>20.260000000000002</v>
      </c>
      <c r="BH11" s="54">
        <v>17.25</v>
      </c>
      <c r="BI11" s="53">
        <v>6.29</v>
      </c>
      <c r="BJ11" s="53">
        <v>8.8000000000000007</v>
      </c>
      <c r="BK11" s="53">
        <v>13.19</v>
      </c>
      <c r="BL11" s="53">
        <v>2.6</v>
      </c>
      <c r="BM11" s="53">
        <v>5.99</v>
      </c>
      <c r="BN11" s="53">
        <v>2.4</v>
      </c>
      <c r="BO11" s="53">
        <v>0.94</v>
      </c>
      <c r="BP11" s="53">
        <v>1.27</v>
      </c>
      <c r="BQ11" s="55">
        <v>1.24</v>
      </c>
    </row>
    <row r="12" spans="1:69" ht="12.75" customHeight="1" x14ac:dyDescent="0.25">
      <c r="A12" s="18" t="s">
        <v>79</v>
      </c>
      <c r="B12" s="57">
        <v>1.27</v>
      </c>
      <c r="C12" s="58" t="s">
        <v>74</v>
      </c>
      <c r="D12" s="59">
        <v>1.27</v>
      </c>
      <c r="E12" s="60" t="s">
        <v>74</v>
      </c>
      <c r="F12" s="58" t="s">
        <v>74</v>
      </c>
      <c r="G12" s="58" t="s">
        <v>74</v>
      </c>
      <c r="H12" s="58">
        <v>0.44</v>
      </c>
      <c r="I12" s="58" t="s">
        <v>74</v>
      </c>
      <c r="J12" s="58" t="s">
        <v>74</v>
      </c>
      <c r="K12" s="58" t="s">
        <v>74</v>
      </c>
      <c r="L12" s="60">
        <v>0.83</v>
      </c>
      <c r="M12" s="58" t="s">
        <v>74</v>
      </c>
      <c r="N12" s="58">
        <v>0.83</v>
      </c>
      <c r="O12" s="58">
        <v>0.44</v>
      </c>
      <c r="P12" s="58" t="s">
        <v>74</v>
      </c>
      <c r="Q12" s="58" t="s">
        <v>74</v>
      </c>
      <c r="R12" s="61">
        <v>1.27</v>
      </c>
      <c r="S12" s="59">
        <v>1.27</v>
      </c>
      <c r="T12" s="60" t="s">
        <v>74</v>
      </c>
      <c r="U12" s="59">
        <v>0.44</v>
      </c>
      <c r="V12" s="58">
        <v>0.83</v>
      </c>
      <c r="W12" s="58" t="s">
        <v>74</v>
      </c>
      <c r="X12" s="60" t="s">
        <v>74</v>
      </c>
      <c r="Y12" s="58">
        <v>0.44</v>
      </c>
      <c r="Z12" s="58">
        <v>1.27</v>
      </c>
      <c r="AA12" s="58">
        <v>0.44</v>
      </c>
      <c r="AB12" s="58" t="s">
        <v>74</v>
      </c>
      <c r="AC12" s="59">
        <v>1.27</v>
      </c>
      <c r="AD12" s="58">
        <v>0.44</v>
      </c>
      <c r="AE12" s="58" t="s">
        <v>74</v>
      </c>
      <c r="AF12" s="58">
        <v>0.44</v>
      </c>
      <c r="AG12" s="58" t="s">
        <v>74</v>
      </c>
      <c r="AH12" s="58">
        <v>1.27</v>
      </c>
      <c r="AI12" s="58" t="s">
        <v>74</v>
      </c>
      <c r="AJ12" s="58">
        <v>0.44</v>
      </c>
      <c r="AK12" s="58">
        <v>1.27</v>
      </c>
      <c r="AL12" s="58">
        <v>0.83</v>
      </c>
      <c r="AM12" s="58">
        <v>1.27</v>
      </c>
      <c r="AN12" s="59">
        <v>0.83</v>
      </c>
      <c r="AO12" s="58">
        <v>1.27</v>
      </c>
      <c r="AP12" s="58" t="s">
        <v>74</v>
      </c>
      <c r="AQ12" s="58" t="s">
        <v>74</v>
      </c>
      <c r="AR12" s="58" t="s">
        <v>74</v>
      </c>
      <c r="AS12" s="58" t="s">
        <v>74</v>
      </c>
      <c r="AT12" s="58">
        <v>0.44</v>
      </c>
      <c r="AU12" s="58" t="s">
        <v>74</v>
      </c>
      <c r="AV12" s="58" t="s">
        <v>74</v>
      </c>
      <c r="AW12" s="60" t="s">
        <v>74</v>
      </c>
      <c r="AX12" s="58" t="s">
        <v>74</v>
      </c>
      <c r="AY12" s="58">
        <v>0.44</v>
      </c>
      <c r="AZ12" s="58" t="s">
        <v>74</v>
      </c>
      <c r="BA12" s="58">
        <v>0.44</v>
      </c>
      <c r="BB12" s="58" t="s">
        <v>74</v>
      </c>
      <c r="BC12" s="58">
        <v>0.44</v>
      </c>
      <c r="BD12" s="58" t="s">
        <v>74</v>
      </c>
      <c r="BE12" s="58">
        <v>0.83</v>
      </c>
      <c r="BF12" s="58">
        <v>0.83</v>
      </c>
      <c r="BG12" s="58" t="s">
        <v>74</v>
      </c>
      <c r="BH12" s="59">
        <v>1.27</v>
      </c>
      <c r="BI12" s="58" t="s">
        <v>74</v>
      </c>
      <c r="BJ12" s="58" t="s">
        <v>74</v>
      </c>
      <c r="BK12" s="58">
        <v>1.27</v>
      </c>
      <c r="BL12" s="58" t="s">
        <v>74</v>
      </c>
      <c r="BM12" s="58" t="s">
        <v>74</v>
      </c>
      <c r="BN12" s="58" t="s">
        <v>74</v>
      </c>
      <c r="BO12" s="58" t="s">
        <v>74</v>
      </c>
      <c r="BP12" s="58" t="s">
        <v>74</v>
      </c>
      <c r="BQ12" s="60" t="s">
        <v>74</v>
      </c>
    </row>
    <row r="13" spans="1:69" ht="12.75" customHeight="1" x14ac:dyDescent="0.25">
      <c r="A13" s="24" t="s">
        <v>80</v>
      </c>
      <c r="B13" s="52" t="s">
        <v>74</v>
      </c>
      <c r="C13" s="53" t="s">
        <v>74</v>
      </c>
      <c r="D13" s="54" t="s">
        <v>74</v>
      </c>
      <c r="E13" s="55" t="s">
        <v>74</v>
      </c>
      <c r="F13" s="53" t="s">
        <v>74</v>
      </c>
      <c r="G13" s="53" t="s">
        <v>74</v>
      </c>
      <c r="H13" s="53" t="s">
        <v>74</v>
      </c>
      <c r="I13" s="53" t="s">
        <v>74</v>
      </c>
      <c r="J13" s="53" t="s">
        <v>74</v>
      </c>
      <c r="K13" s="53" t="s">
        <v>74</v>
      </c>
      <c r="L13" s="55" t="s">
        <v>74</v>
      </c>
      <c r="M13" s="53" t="s">
        <v>74</v>
      </c>
      <c r="N13" s="53" t="s">
        <v>74</v>
      </c>
      <c r="O13" s="53" t="s">
        <v>74</v>
      </c>
      <c r="P13" s="53" t="s">
        <v>74</v>
      </c>
      <c r="Q13" s="53" t="s">
        <v>74</v>
      </c>
      <c r="R13" s="56" t="s">
        <v>74</v>
      </c>
      <c r="S13" s="54" t="s">
        <v>74</v>
      </c>
      <c r="T13" s="55" t="s">
        <v>74</v>
      </c>
      <c r="U13" s="54" t="s">
        <v>74</v>
      </c>
      <c r="V13" s="53" t="s">
        <v>74</v>
      </c>
      <c r="W13" s="53" t="s">
        <v>74</v>
      </c>
      <c r="X13" s="55" t="s">
        <v>74</v>
      </c>
      <c r="Y13" s="53" t="s">
        <v>74</v>
      </c>
      <c r="Z13" s="53" t="s">
        <v>74</v>
      </c>
      <c r="AA13" s="53" t="s">
        <v>74</v>
      </c>
      <c r="AB13" s="53" t="s">
        <v>74</v>
      </c>
      <c r="AC13" s="54" t="s">
        <v>74</v>
      </c>
      <c r="AD13" s="53" t="s">
        <v>74</v>
      </c>
      <c r="AE13" s="53" t="s">
        <v>74</v>
      </c>
      <c r="AF13" s="53" t="s">
        <v>74</v>
      </c>
      <c r="AG13" s="53" t="s">
        <v>74</v>
      </c>
      <c r="AH13" s="53" t="s">
        <v>74</v>
      </c>
      <c r="AI13" s="53" t="s">
        <v>74</v>
      </c>
      <c r="AJ13" s="53" t="s">
        <v>74</v>
      </c>
      <c r="AK13" s="53" t="s">
        <v>74</v>
      </c>
      <c r="AL13" s="53" t="s">
        <v>74</v>
      </c>
      <c r="AM13" s="53" t="s">
        <v>74</v>
      </c>
      <c r="AN13" s="54" t="s">
        <v>74</v>
      </c>
      <c r="AO13" s="53" t="s">
        <v>74</v>
      </c>
      <c r="AP13" s="53" t="s">
        <v>74</v>
      </c>
      <c r="AQ13" s="53" t="s">
        <v>74</v>
      </c>
      <c r="AR13" s="53" t="s">
        <v>74</v>
      </c>
      <c r="AS13" s="53" t="s">
        <v>74</v>
      </c>
      <c r="AT13" s="53" t="s">
        <v>74</v>
      </c>
      <c r="AU13" s="53" t="s">
        <v>74</v>
      </c>
      <c r="AV13" s="53" t="s">
        <v>74</v>
      </c>
      <c r="AW13" s="55" t="s">
        <v>74</v>
      </c>
      <c r="AX13" s="53" t="s">
        <v>74</v>
      </c>
      <c r="AY13" s="53" t="s">
        <v>74</v>
      </c>
      <c r="AZ13" s="53" t="s">
        <v>74</v>
      </c>
      <c r="BA13" s="53" t="s">
        <v>74</v>
      </c>
      <c r="BB13" s="53" t="s">
        <v>74</v>
      </c>
      <c r="BC13" s="53" t="s">
        <v>74</v>
      </c>
      <c r="BD13" s="53" t="s">
        <v>74</v>
      </c>
      <c r="BE13" s="53" t="s">
        <v>74</v>
      </c>
      <c r="BF13" s="53" t="s">
        <v>74</v>
      </c>
      <c r="BG13" s="53" t="s">
        <v>74</v>
      </c>
      <c r="BH13" s="54" t="s">
        <v>74</v>
      </c>
      <c r="BI13" s="53" t="s">
        <v>74</v>
      </c>
      <c r="BJ13" s="53" t="s">
        <v>74</v>
      </c>
      <c r="BK13" s="53" t="s">
        <v>74</v>
      </c>
      <c r="BL13" s="53" t="s">
        <v>74</v>
      </c>
      <c r="BM13" s="53" t="s">
        <v>74</v>
      </c>
      <c r="BN13" s="53" t="s">
        <v>74</v>
      </c>
      <c r="BO13" s="53" t="s">
        <v>74</v>
      </c>
      <c r="BP13" s="53" t="s">
        <v>74</v>
      </c>
      <c r="BQ13" s="55" t="s">
        <v>74</v>
      </c>
    </row>
    <row r="14" spans="1:69" ht="12.75" customHeight="1" x14ac:dyDescent="0.25">
      <c r="A14" s="18" t="s">
        <v>81</v>
      </c>
      <c r="B14" s="57" t="s">
        <v>74</v>
      </c>
      <c r="C14" s="58" t="s">
        <v>74</v>
      </c>
      <c r="D14" s="59" t="s">
        <v>74</v>
      </c>
      <c r="E14" s="60" t="s">
        <v>74</v>
      </c>
      <c r="F14" s="58" t="s">
        <v>74</v>
      </c>
      <c r="G14" s="58" t="s">
        <v>74</v>
      </c>
      <c r="H14" s="58" t="s">
        <v>74</v>
      </c>
      <c r="I14" s="58" t="s">
        <v>74</v>
      </c>
      <c r="J14" s="58" t="s">
        <v>74</v>
      </c>
      <c r="K14" s="58" t="s">
        <v>74</v>
      </c>
      <c r="L14" s="60" t="s">
        <v>74</v>
      </c>
      <c r="M14" s="58" t="s">
        <v>74</v>
      </c>
      <c r="N14" s="58" t="s">
        <v>74</v>
      </c>
      <c r="O14" s="58" t="s">
        <v>74</v>
      </c>
      <c r="P14" s="58" t="s">
        <v>74</v>
      </c>
      <c r="Q14" s="58" t="s">
        <v>74</v>
      </c>
      <c r="R14" s="61" t="s">
        <v>74</v>
      </c>
      <c r="S14" s="59" t="s">
        <v>74</v>
      </c>
      <c r="T14" s="60" t="s">
        <v>74</v>
      </c>
      <c r="U14" s="59" t="s">
        <v>74</v>
      </c>
      <c r="V14" s="58" t="s">
        <v>74</v>
      </c>
      <c r="W14" s="58" t="s">
        <v>74</v>
      </c>
      <c r="X14" s="60" t="s">
        <v>74</v>
      </c>
      <c r="Y14" s="58" t="s">
        <v>74</v>
      </c>
      <c r="Z14" s="58" t="s">
        <v>74</v>
      </c>
      <c r="AA14" s="58" t="s">
        <v>74</v>
      </c>
      <c r="AB14" s="58" t="s">
        <v>74</v>
      </c>
      <c r="AC14" s="59" t="s">
        <v>74</v>
      </c>
      <c r="AD14" s="58" t="s">
        <v>74</v>
      </c>
      <c r="AE14" s="58" t="s">
        <v>74</v>
      </c>
      <c r="AF14" s="58" t="s">
        <v>74</v>
      </c>
      <c r="AG14" s="58" t="s">
        <v>74</v>
      </c>
      <c r="AH14" s="58" t="s">
        <v>74</v>
      </c>
      <c r="AI14" s="58" t="s">
        <v>74</v>
      </c>
      <c r="AJ14" s="58" t="s">
        <v>74</v>
      </c>
      <c r="AK14" s="58" t="s">
        <v>74</v>
      </c>
      <c r="AL14" s="58" t="s">
        <v>74</v>
      </c>
      <c r="AM14" s="58" t="s">
        <v>74</v>
      </c>
      <c r="AN14" s="59" t="s">
        <v>74</v>
      </c>
      <c r="AO14" s="58" t="s">
        <v>74</v>
      </c>
      <c r="AP14" s="58" t="s">
        <v>74</v>
      </c>
      <c r="AQ14" s="58" t="s">
        <v>74</v>
      </c>
      <c r="AR14" s="58" t="s">
        <v>74</v>
      </c>
      <c r="AS14" s="58" t="s">
        <v>74</v>
      </c>
      <c r="AT14" s="58" t="s">
        <v>74</v>
      </c>
      <c r="AU14" s="58" t="s">
        <v>74</v>
      </c>
      <c r="AV14" s="58" t="s">
        <v>74</v>
      </c>
      <c r="AW14" s="60" t="s">
        <v>74</v>
      </c>
      <c r="AX14" s="58" t="s">
        <v>74</v>
      </c>
      <c r="AY14" s="58" t="s">
        <v>74</v>
      </c>
      <c r="AZ14" s="58" t="s">
        <v>74</v>
      </c>
      <c r="BA14" s="58" t="s">
        <v>74</v>
      </c>
      <c r="BB14" s="58" t="s">
        <v>74</v>
      </c>
      <c r="BC14" s="58" t="s">
        <v>74</v>
      </c>
      <c r="BD14" s="58" t="s">
        <v>74</v>
      </c>
      <c r="BE14" s="58" t="s">
        <v>74</v>
      </c>
      <c r="BF14" s="58" t="s">
        <v>74</v>
      </c>
      <c r="BG14" s="58" t="s">
        <v>74</v>
      </c>
      <c r="BH14" s="59" t="s">
        <v>74</v>
      </c>
      <c r="BI14" s="58" t="s">
        <v>74</v>
      </c>
      <c r="BJ14" s="58" t="s">
        <v>74</v>
      </c>
      <c r="BK14" s="58" t="s">
        <v>74</v>
      </c>
      <c r="BL14" s="58" t="s">
        <v>74</v>
      </c>
      <c r="BM14" s="58" t="s">
        <v>74</v>
      </c>
      <c r="BN14" s="58" t="s">
        <v>74</v>
      </c>
      <c r="BO14" s="58" t="s">
        <v>74</v>
      </c>
      <c r="BP14" s="58" t="s">
        <v>74</v>
      </c>
      <c r="BQ14" s="60" t="s">
        <v>74</v>
      </c>
    </row>
    <row r="15" spans="1:69" ht="12.75" customHeight="1" x14ac:dyDescent="0.25">
      <c r="A15" s="35" t="s">
        <v>82</v>
      </c>
      <c r="B15" s="62">
        <v>99.73</v>
      </c>
      <c r="C15" s="63">
        <v>44.75</v>
      </c>
      <c r="D15" s="64">
        <v>37.11</v>
      </c>
      <c r="E15" s="65">
        <v>17.87</v>
      </c>
      <c r="F15" s="63">
        <v>30.85</v>
      </c>
      <c r="G15" s="63">
        <v>11.43</v>
      </c>
      <c r="H15" s="63">
        <v>24.3</v>
      </c>
      <c r="I15" s="63">
        <v>2.04</v>
      </c>
      <c r="J15" s="63">
        <v>6.26</v>
      </c>
      <c r="K15" s="63">
        <v>9.24</v>
      </c>
      <c r="L15" s="65">
        <v>15.6</v>
      </c>
      <c r="M15" s="63">
        <v>9.01</v>
      </c>
      <c r="N15" s="63">
        <v>25.27</v>
      </c>
      <c r="O15" s="63">
        <v>25.36</v>
      </c>
      <c r="P15" s="63">
        <v>24.55</v>
      </c>
      <c r="Q15" s="63">
        <v>15.53</v>
      </c>
      <c r="R15" s="66">
        <v>84.19</v>
      </c>
      <c r="S15" s="64">
        <v>66.78</v>
      </c>
      <c r="T15" s="65">
        <v>32.950000000000003</v>
      </c>
      <c r="U15" s="64">
        <v>49.47</v>
      </c>
      <c r="V15" s="63">
        <v>32.700000000000003</v>
      </c>
      <c r="W15" s="63">
        <v>16.3</v>
      </c>
      <c r="X15" s="65">
        <v>1.24</v>
      </c>
      <c r="Y15" s="63">
        <v>17.489999999999998</v>
      </c>
      <c r="Z15" s="63">
        <v>46.41</v>
      </c>
      <c r="AA15" s="63">
        <v>33.520000000000003</v>
      </c>
      <c r="AB15" s="63">
        <v>36.130000000000003</v>
      </c>
      <c r="AC15" s="64">
        <v>65.58</v>
      </c>
      <c r="AD15" s="63">
        <v>44.51</v>
      </c>
      <c r="AE15" s="63">
        <v>21.59</v>
      </c>
      <c r="AF15" s="63">
        <v>30.01</v>
      </c>
      <c r="AG15" s="63">
        <v>29.92</v>
      </c>
      <c r="AH15" s="63">
        <v>37.39</v>
      </c>
      <c r="AI15" s="63">
        <v>5.88</v>
      </c>
      <c r="AJ15" s="63">
        <v>25.84</v>
      </c>
      <c r="AK15" s="63">
        <v>31.11</v>
      </c>
      <c r="AL15" s="63">
        <v>9.81</v>
      </c>
      <c r="AM15" s="63">
        <v>20.059999999999999</v>
      </c>
      <c r="AN15" s="64">
        <v>60.62</v>
      </c>
      <c r="AO15" s="63">
        <v>39.979999999999997</v>
      </c>
      <c r="AP15" s="63">
        <v>24.48</v>
      </c>
      <c r="AQ15" s="63">
        <v>3.91</v>
      </c>
      <c r="AR15" s="63">
        <v>12.93</v>
      </c>
      <c r="AS15" s="63">
        <v>23.09</v>
      </c>
      <c r="AT15" s="63">
        <v>36.130000000000003</v>
      </c>
      <c r="AU15" s="63">
        <v>7.44</v>
      </c>
      <c r="AV15" s="63" t="s">
        <v>74</v>
      </c>
      <c r="AW15" s="65" t="s">
        <v>74</v>
      </c>
      <c r="AX15" s="63">
        <v>31.54</v>
      </c>
      <c r="AY15" s="63">
        <v>41.05</v>
      </c>
      <c r="AZ15" s="63">
        <v>14.76</v>
      </c>
      <c r="BA15" s="63">
        <v>39.11</v>
      </c>
      <c r="BB15" s="63">
        <v>13.78</v>
      </c>
      <c r="BC15" s="63">
        <v>27.24</v>
      </c>
      <c r="BD15" s="63">
        <v>29.69</v>
      </c>
      <c r="BE15" s="63">
        <v>9.4</v>
      </c>
      <c r="BF15" s="63">
        <v>41.95</v>
      </c>
      <c r="BG15" s="63">
        <v>49.93</v>
      </c>
      <c r="BH15" s="64">
        <v>45.68</v>
      </c>
      <c r="BI15" s="63">
        <v>21.03</v>
      </c>
      <c r="BJ15" s="63">
        <v>21.29</v>
      </c>
      <c r="BK15" s="63">
        <v>33.56</v>
      </c>
      <c r="BL15" s="63">
        <v>11.34</v>
      </c>
      <c r="BM15" s="63">
        <v>15.83</v>
      </c>
      <c r="BN15" s="63">
        <v>15.38</v>
      </c>
      <c r="BO15" s="63">
        <v>0.94</v>
      </c>
      <c r="BP15" s="63">
        <v>1.27</v>
      </c>
      <c r="BQ15" s="65">
        <v>2.4900000000000002</v>
      </c>
    </row>
    <row r="16" spans="1:69" ht="12.75" customHeight="1" thickBot="1" x14ac:dyDescent="0.3">
      <c r="A16" s="35" t="s">
        <v>83</v>
      </c>
      <c r="B16" s="67" t="s">
        <v>74</v>
      </c>
      <c r="C16" s="68" t="s">
        <v>74</v>
      </c>
      <c r="D16" s="69" t="s">
        <v>74</v>
      </c>
      <c r="E16" s="70" t="s">
        <v>74</v>
      </c>
      <c r="F16" s="68" t="s">
        <v>74</v>
      </c>
      <c r="G16" s="68" t="s">
        <v>74</v>
      </c>
      <c r="H16" s="68" t="s">
        <v>74</v>
      </c>
      <c r="I16" s="68" t="s">
        <v>74</v>
      </c>
      <c r="J16" s="68" t="s">
        <v>74</v>
      </c>
      <c r="K16" s="68" t="s">
        <v>74</v>
      </c>
      <c r="L16" s="70" t="s">
        <v>74</v>
      </c>
      <c r="M16" s="68" t="s">
        <v>74</v>
      </c>
      <c r="N16" s="68" t="s">
        <v>74</v>
      </c>
      <c r="O16" s="68" t="s">
        <v>74</v>
      </c>
      <c r="P16" s="68" t="s">
        <v>74</v>
      </c>
      <c r="Q16" s="68" t="s">
        <v>74</v>
      </c>
      <c r="R16" s="71" t="s">
        <v>74</v>
      </c>
      <c r="S16" s="69" t="s">
        <v>74</v>
      </c>
      <c r="T16" s="70" t="s">
        <v>74</v>
      </c>
      <c r="U16" s="69" t="s">
        <v>74</v>
      </c>
      <c r="V16" s="68" t="s">
        <v>74</v>
      </c>
      <c r="W16" s="68" t="s">
        <v>74</v>
      </c>
      <c r="X16" s="70" t="s">
        <v>74</v>
      </c>
      <c r="Y16" s="68" t="s">
        <v>74</v>
      </c>
      <c r="Z16" s="68" t="s">
        <v>74</v>
      </c>
      <c r="AA16" s="68" t="s">
        <v>74</v>
      </c>
      <c r="AB16" s="68" t="s">
        <v>74</v>
      </c>
      <c r="AC16" s="69" t="s">
        <v>74</v>
      </c>
      <c r="AD16" s="68" t="s">
        <v>74</v>
      </c>
      <c r="AE16" s="68" t="s">
        <v>74</v>
      </c>
      <c r="AF16" s="68" t="s">
        <v>74</v>
      </c>
      <c r="AG16" s="68" t="s">
        <v>74</v>
      </c>
      <c r="AH16" s="68" t="s">
        <v>74</v>
      </c>
      <c r="AI16" s="68" t="s">
        <v>74</v>
      </c>
      <c r="AJ16" s="68" t="s">
        <v>74</v>
      </c>
      <c r="AK16" s="68" t="s">
        <v>74</v>
      </c>
      <c r="AL16" s="68" t="s">
        <v>74</v>
      </c>
      <c r="AM16" s="68" t="s">
        <v>74</v>
      </c>
      <c r="AN16" s="69" t="s">
        <v>74</v>
      </c>
      <c r="AO16" s="68" t="s">
        <v>74</v>
      </c>
      <c r="AP16" s="68" t="s">
        <v>74</v>
      </c>
      <c r="AQ16" s="68" t="s">
        <v>74</v>
      </c>
      <c r="AR16" s="68" t="s">
        <v>74</v>
      </c>
      <c r="AS16" s="68" t="s">
        <v>74</v>
      </c>
      <c r="AT16" s="68" t="s">
        <v>74</v>
      </c>
      <c r="AU16" s="68" t="s">
        <v>74</v>
      </c>
      <c r="AV16" s="68" t="s">
        <v>74</v>
      </c>
      <c r="AW16" s="70" t="s">
        <v>74</v>
      </c>
      <c r="AX16" s="68" t="s">
        <v>74</v>
      </c>
      <c r="AY16" s="68" t="s">
        <v>74</v>
      </c>
      <c r="AZ16" s="68" t="s">
        <v>74</v>
      </c>
      <c r="BA16" s="68" t="s">
        <v>74</v>
      </c>
      <c r="BB16" s="68" t="s">
        <v>74</v>
      </c>
      <c r="BC16" s="68" t="s">
        <v>74</v>
      </c>
      <c r="BD16" s="68" t="s">
        <v>74</v>
      </c>
      <c r="BE16" s="68" t="s">
        <v>74</v>
      </c>
      <c r="BF16" s="68" t="s">
        <v>74</v>
      </c>
      <c r="BG16" s="68" t="s">
        <v>74</v>
      </c>
      <c r="BH16" s="69" t="s">
        <v>74</v>
      </c>
      <c r="BI16" s="68" t="s">
        <v>74</v>
      </c>
      <c r="BJ16" s="68" t="s">
        <v>74</v>
      </c>
      <c r="BK16" s="68" t="s">
        <v>74</v>
      </c>
      <c r="BL16" s="68" t="s">
        <v>74</v>
      </c>
      <c r="BM16" s="68" t="s">
        <v>74</v>
      </c>
      <c r="BN16" s="68" t="s">
        <v>74</v>
      </c>
      <c r="BO16" s="68" t="s">
        <v>74</v>
      </c>
      <c r="BP16" s="68" t="s">
        <v>74</v>
      </c>
      <c r="BQ16" s="70" t="s">
        <v>74</v>
      </c>
    </row>
    <row r="17" spans="2:2" ht="15.75" thickTop="1" x14ac:dyDescent="0.25"/>
    <row r="18" spans="2:2" x14ac:dyDescent="0.25">
      <c r="B18" s="46" t="s">
        <v>86</v>
      </c>
    </row>
  </sheetData>
  <mergeCells count="8">
    <mergeCell ref="Y5:AW5"/>
    <mergeCell ref="AX5:BQ5"/>
    <mergeCell ref="B5:B6"/>
    <mergeCell ref="C5:E5"/>
    <mergeCell ref="F5:L5"/>
    <mergeCell ref="M5:R5"/>
    <mergeCell ref="S5:T5"/>
    <mergeCell ref="U5:X5"/>
  </mergeCells>
  <pageMargins left="0.39370078740157499" right="0.39370078740157499" top="0.78740157480314998" bottom="0.78740157480314998" header="0.196850393700787" footer="0.196850393700787"/>
  <pageSetup paperSize="9" scale="70" pageOrder="overThenDown" orientation="portrait" horizontalDpi="300" verticalDpi="300" r:id="rId1"/>
  <headerFooter alignWithMargins="0">
    <oddFooter>&amp;CPage &amp;P of &amp;N</oddFooter>
  </headerFooter>
  <rowBreaks count="1" manualBreakCount="1">
    <brk id="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8"/>
  <sheetViews>
    <sheetView showGridLines="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H1" sqref="H1:H1048576"/>
    </sheetView>
  </sheetViews>
  <sheetFormatPr defaultRowHeight="15" x14ac:dyDescent="0.25"/>
  <cols>
    <col min="1" max="1" width="40.7109375" customWidth="1"/>
    <col min="2" max="4" width="50.7109375" customWidth="1"/>
    <col min="5" max="5" width="16.85546875" bestFit="1" customWidth="1"/>
    <col min="6" max="7" width="9.140625" style="89"/>
  </cols>
  <sheetData>
    <row r="1" spans="1:9" ht="18" x14ac:dyDescent="0.25">
      <c r="A1" s="1" t="s">
        <v>162</v>
      </c>
    </row>
    <row r="2" spans="1:9" ht="15.75" x14ac:dyDescent="0.25">
      <c r="A2" s="2" t="s">
        <v>163</v>
      </c>
    </row>
    <row r="3" spans="1:9" x14ac:dyDescent="0.25">
      <c r="A3" s="3" t="s">
        <v>159</v>
      </c>
    </row>
    <row r="4" spans="1:9" ht="15.75" thickBot="1" x14ac:dyDescent="0.3">
      <c r="A4" s="3"/>
    </row>
    <row r="5" spans="1:9" ht="33.75" customHeight="1" thickTop="1" thickBot="1" x14ac:dyDescent="0.3">
      <c r="B5" s="101" t="s">
        <v>1</v>
      </c>
      <c r="C5" s="101" t="s">
        <v>87</v>
      </c>
      <c r="D5" s="101" t="s">
        <v>88</v>
      </c>
      <c r="E5" s="99" t="s">
        <v>164</v>
      </c>
    </row>
    <row r="6" spans="1:9" ht="50.1" customHeight="1" thickTop="1" thickBot="1" x14ac:dyDescent="0.3">
      <c r="B6" s="101"/>
      <c r="C6" s="101"/>
      <c r="D6" s="101"/>
      <c r="E6" s="100"/>
      <c r="F6" s="90" t="s">
        <v>177</v>
      </c>
      <c r="G6" s="90" t="s">
        <v>178</v>
      </c>
      <c r="H6" s="90" t="s">
        <v>180</v>
      </c>
    </row>
    <row r="7" spans="1:9" ht="12.75" customHeight="1" thickTop="1" x14ac:dyDescent="0.25">
      <c r="B7" s="72" t="s">
        <v>9</v>
      </c>
      <c r="C7" s="72">
        <v>33</v>
      </c>
      <c r="D7" s="72" t="s">
        <v>89</v>
      </c>
      <c r="E7" s="82" t="s">
        <v>147</v>
      </c>
      <c r="F7" s="89">
        <f>IF(C7&lt;'NN Summary Sheet'!$B$12*100,1,0)</f>
        <v>1</v>
      </c>
      <c r="G7" s="89" t="str">
        <f>IF(E7 = "x","x",IF(E7&lt;'NN Summary Sheet'!$B$19,1,0))</f>
        <v>x</v>
      </c>
      <c r="H7" t="e">
        <f t="shared" ref="H7:H38" si="0">IF(F7+G7 = 2,1,0)</f>
        <v>#VALUE!</v>
      </c>
    </row>
    <row r="8" spans="1:9" ht="12.75" customHeight="1" x14ac:dyDescent="0.25">
      <c r="B8" s="73" t="s">
        <v>8</v>
      </c>
      <c r="C8" s="73">
        <v>80</v>
      </c>
      <c r="D8" s="73" t="s">
        <v>90</v>
      </c>
      <c r="E8" s="81">
        <v>2000000000</v>
      </c>
      <c r="F8" s="89">
        <f>IF(C8&lt;'NN Summary Sheet'!$B$12*100,1,0)</f>
        <v>0</v>
      </c>
      <c r="G8" s="89">
        <f>IF(E8 = "x","x",IF(E8&lt;'NN Summary Sheet'!$B$19,1,0))</f>
        <v>1</v>
      </c>
      <c r="H8">
        <f t="shared" si="0"/>
        <v>0</v>
      </c>
    </row>
    <row r="9" spans="1:9" ht="12.75" customHeight="1" x14ac:dyDescent="0.25">
      <c r="B9" s="73" t="s">
        <v>10</v>
      </c>
      <c r="C9" s="73">
        <v>30</v>
      </c>
      <c r="D9" s="73" t="s">
        <v>91</v>
      </c>
      <c r="E9" s="81">
        <v>10000000000</v>
      </c>
      <c r="F9" s="89">
        <f>IF(C9&lt;'NN Summary Sheet'!$B$12*100,1,0)</f>
        <v>1</v>
      </c>
      <c r="G9" s="89">
        <f>IF(E9 = "x","x",IF(E9&lt;'NN Summary Sheet'!$B$19,1,0))</f>
        <v>1</v>
      </c>
      <c r="H9">
        <f t="shared" si="0"/>
        <v>1</v>
      </c>
    </row>
    <row r="10" spans="1:9" ht="12.75" customHeight="1" x14ac:dyDescent="0.25">
      <c r="B10" s="73" t="s">
        <v>8</v>
      </c>
      <c r="C10" s="73">
        <v>40</v>
      </c>
      <c r="D10" s="73" t="s">
        <v>92</v>
      </c>
      <c r="E10" s="81">
        <v>50000000000</v>
      </c>
      <c r="F10" s="89">
        <f>IF(C10&lt;'NN Summary Sheet'!$B$12*100,1,0)</f>
        <v>1</v>
      </c>
      <c r="G10" s="89">
        <f>IF(E10 = "x","x",IF(E10&lt;'NN Summary Sheet'!$B$19,1,0))</f>
        <v>0</v>
      </c>
      <c r="H10">
        <f t="shared" si="0"/>
        <v>0</v>
      </c>
    </row>
    <row r="11" spans="1:9" ht="12.75" customHeight="1" x14ac:dyDescent="0.25">
      <c r="B11" s="73" t="s">
        <v>9</v>
      </c>
      <c r="C11" s="73">
        <v>10</v>
      </c>
      <c r="D11" s="73" t="s">
        <v>93</v>
      </c>
      <c r="E11" s="81" t="s">
        <v>147</v>
      </c>
      <c r="F11" s="89">
        <f>IF(C11&lt;'NN Summary Sheet'!$B$12*100,1,0)</f>
        <v>1</v>
      </c>
      <c r="G11" s="89" t="str">
        <f>IF(E11 = "x","x",IF(E11&lt;'NN Summary Sheet'!$B$19,1,0))</f>
        <v>x</v>
      </c>
      <c r="H11" t="e">
        <f t="shared" si="0"/>
        <v>#VALUE!</v>
      </c>
    </row>
    <row r="12" spans="1:9" ht="12.75" customHeight="1" x14ac:dyDescent="0.25">
      <c r="B12" s="73" t="s">
        <v>8</v>
      </c>
      <c r="C12" s="73">
        <v>75</v>
      </c>
      <c r="D12" s="73" t="s">
        <v>94</v>
      </c>
      <c r="E12" s="81" t="s">
        <v>147</v>
      </c>
      <c r="F12" s="89">
        <f>IF(C12&lt;'NN Summary Sheet'!$B$12*100,1,0)</f>
        <v>0</v>
      </c>
      <c r="G12" s="89" t="str">
        <f>IF(E12 = "x","x",IF(E12&lt;'NN Summary Sheet'!$B$19,1,0))</f>
        <v>x</v>
      </c>
      <c r="H12" t="e">
        <f t="shared" si="0"/>
        <v>#VALUE!</v>
      </c>
      <c r="I12" s="85"/>
    </row>
    <row r="13" spans="1:9" ht="12.75" customHeight="1" x14ac:dyDescent="0.25">
      <c r="B13" s="73" t="s">
        <v>9</v>
      </c>
      <c r="C13" s="73">
        <v>99</v>
      </c>
      <c r="D13" s="73" t="s">
        <v>95</v>
      </c>
      <c r="E13" s="81" t="s">
        <v>147</v>
      </c>
      <c r="F13" s="89">
        <f>IF(C13&lt;'NN Summary Sheet'!$B$12*100,1,0)</f>
        <v>0</v>
      </c>
      <c r="G13" s="89" t="str">
        <f>IF(E13 = "x","x",IF(E13&lt;'NN Summary Sheet'!$B$19,1,0))</f>
        <v>x</v>
      </c>
      <c r="H13" t="e">
        <f t="shared" si="0"/>
        <v>#VALUE!</v>
      </c>
      <c r="I13" s="85"/>
    </row>
    <row r="14" spans="1:9" ht="12.75" customHeight="1" x14ac:dyDescent="0.25">
      <c r="B14" s="73" t="s">
        <v>8</v>
      </c>
      <c r="C14" s="73">
        <v>80</v>
      </c>
      <c r="D14" s="73" t="s">
        <v>96</v>
      </c>
      <c r="E14" s="81" t="s">
        <v>147</v>
      </c>
      <c r="F14" s="89">
        <f>IF(C14&lt;'NN Summary Sheet'!$B$12*100,1,0)</f>
        <v>0</v>
      </c>
      <c r="G14" s="89" t="str">
        <f>IF(E14 = "x","x",IF(E14&lt;'NN Summary Sheet'!$B$19,1,0))</f>
        <v>x</v>
      </c>
      <c r="H14" t="e">
        <f t="shared" si="0"/>
        <v>#VALUE!</v>
      </c>
      <c r="I14" s="85"/>
    </row>
    <row r="15" spans="1:9" ht="12.75" customHeight="1" x14ac:dyDescent="0.25">
      <c r="B15" s="73" t="s">
        <v>9</v>
      </c>
      <c r="C15" s="73">
        <v>30</v>
      </c>
      <c r="D15" s="73" t="s">
        <v>97</v>
      </c>
      <c r="E15" s="81">
        <v>10000000000</v>
      </c>
      <c r="F15" s="89">
        <f>IF(C15&lt;'NN Summary Sheet'!$B$12*100,1,0)</f>
        <v>1</v>
      </c>
      <c r="G15" s="89">
        <f>IF(E15 = "x","x",IF(E15&lt;'NN Summary Sheet'!$B$19,1,0))</f>
        <v>1</v>
      </c>
      <c r="H15">
        <f t="shared" si="0"/>
        <v>1</v>
      </c>
    </row>
    <row r="16" spans="1:9" ht="12.75" customHeight="1" x14ac:dyDescent="0.25">
      <c r="B16" s="73" t="s">
        <v>9</v>
      </c>
      <c r="C16" s="73">
        <v>35</v>
      </c>
      <c r="D16" s="73" t="s">
        <v>98</v>
      </c>
      <c r="E16" s="81">
        <v>42000000000</v>
      </c>
      <c r="F16" s="89">
        <f>IF(C16&lt;'NN Summary Sheet'!$B$12*100,1,0)</f>
        <v>1</v>
      </c>
      <c r="G16" s="89">
        <f>IF(E16 = "x","x",IF(E16&lt;'NN Summary Sheet'!$B$19,1,0))</f>
        <v>0</v>
      </c>
      <c r="H16">
        <f t="shared" si="0"/>
        <v>0</v>
      </c>
    </row>
    <row r="17" spans="2:8" ht="12.75" customHeight="1" x14ac:dyDescent="0.25">
      <c r="B17" s="73" t="s">
        <v>8</v>
      </c>
      <c r="C17" s="73">
        <v>40</v>
      </c>
      <c r="D17" s="73" t="s">
        <v>96</v>
      </c>
      <c r="E17" s="81" t="s">
        <v>147</v>
      </c>
      <c r="F17" s="89">
        <f>IF(C17&lt;'NN Summary Sheet'!$B$12*100,1,0)</f>
        <v>1</v>
      </c>
      <c r="G17" s="89" t="str">
        <f>IF(E17 = "x","x",IF(E17&lt;'NN Summary Sheet'!$B$19,1,0))</f>
        <v>x</v>
      </c>
      <c r="H17" t="e">
        <f t="shared" si="0"/>
        <v>#VALUE!</v>
      </c>
    </row>
    <row r="18" spans="2:8" ht="12.75" customHeight="1" x14ac:dyDescent="0.25">
      <c r="B18" s="73" t="s">
        <v>9</v>
      </c>
      <c r="C18" s="73">
        <v>40</v>
      </c>
      <c r="D18" s="73" t="s">
        <v>99</v>
      </c>
      <c r="E18" s="81">
        <v>20000000000</v>
      </c>
      <c r="F18" s="89">
        <f>IF(C18&lt;'NN Summary Sheet'!$B$12*100,1,0)</f>
        <v>1</v>
      </c>
      <c r="G18" s="89">
        <f>IF(E18 = "x","x",IF(E18&lt;'NN Summary Sheet'!$B$19,1,0))</f>
        <v>1</v>
      </c>
      <c r="H18">
        <f t="shared" si="0"/>
        <v>1</v>
      </c>
    </row>
    <row r="19" spans="2:8" ht="12.75" customHeight="1" x14ac:dyDescent="0.25">
      <c r="B19" s="73" t="s">
        <v>9</v>
      </c>
      <c r="C19" s="73">
        <v>30</v>
      </c>
      <c r="D19" s="73" t="s">
        <v>100</v>
      </c>
      <c r="E19" s="81">
        <v>10000000000</v>
      </c>
      <c r="F19" s="89">
        <f>IF(C19&lt;'NN Summary Sheet'!$B$12*100,1,0)</f>
        <v>1</v>
      </c>
      <c r="G19" s="89">
        <f>IF(E19 = "x","x",IF(E19&lt;'NN Summary Sheet'!$B$19,1,0))</f>
        <v>1</v>
      </c>
      <c r="H19">
        <f t="shared" si="0"/>
        <v>1</v>
      </c>
    </row>
    <row r="20" spans="2:8" ht="12.75" customHeight="1" x14ac:dyDescent="0.25">
      <c r="B20" s="73" t="s">
        <v>9</v>
      </c>
      <c r="C20" s="73">
        <v>30</v>
      </c>
      <c r="D20" s="73" t="s">
        <v>102</v>
      </c>
      <c r="E20" s="81">
        <v>10000000</v>
      </c>
      <c r="F20" s="89">
        <f>IF(C20&lt;'NN Summary Sheet'!$B$12*100,1,0)</f>
        <v>1</v>
      </c>
      <c r="G20" s="89">
        <f>IF(E20 = "x","x",IF(E20&lt;'NN Summary Sheet'!$B$19,1,0))</f>
        <v>1</v>
      </c>
      <c r="H20">
        <f t="shared" si="0"/>
        <v>1</v>
      </c>
    </row>
    <row r="21" spans="2:8" ht="12.75" customHeight="1" x14ac:dyDescent="0.25">
      <c r="B21" s="73" t="s">
        <v>8</v>
      </c>
      <c r="C21" s="73">
        <v>50</v>
      </c>
      <c r="D21" s="73" t="s">
        <v>101</v>
      </c>
      <c r="E21" s="81" t="s">
        <v>147</v>
      </c>
      <c r="F21" s="89">
        <f>IF(C21&lt;'NN Summary Sheet'!$B$12*100,1,0)</f>
        <v>1</v>
      </c>
      <c r="G21" s="89" t="str">
        <f>IF(E21 = "x","x",IF(E21&lt;'NN Summary Sheet'!$B$19,1,0))</f>
        <v>x</v>
      </c>
      <c r="H21" t="e">
        <f t="shared" si="0"/>
        <v>#VALUE!</v>
      </c>
    </row>
    <row r="22" spans="2:8" ht="12.75" customHeight="1" x14ac:dyDescent="0.25">
      <c r="B22" s="73" t="s">
        <v>8</v>
      </c>
      <c r="C22" s="73">
        <v>50</v>
      </c>
      <c r="D22" s="73" t="s">
        <v>103</v>
      </c>
      <c r="E22" s="81">
        <v>5000000000</v>
      </c>
      <c r="F22" s="89">
        <f>IF(C22&lt;'NN Summary Sheet'!$B$12*100,1,0)</f>
        <v>1</v>
      </c>
      <c r="G22" s="89">
        <f>IF(E22 = "x","x",IF(E22&lt;'NN Summary Sheet'!$B$19,1,0))</f>
        <v>1</v>
      </c>
      <c r="H22">
        <f t="shared" si="0"/>
        <v>1</v>
      </c>
    </row>
    <row r="23" spans="2:8" ht="12.75" customHeight="1" x14ac:dyDescent="0.25">
      <c r="B23" s="73" t="s">
        <v>8</v>
      </c>
      <c r="C23" s="73">
        <v>1</v>
      </c>
      <c r="D23" s="73" t="s">
        <v>104</v>
      </c>
      <c r="E23" s="81">
        <v>8800000000</v>
      </c>
      <c r="F23" s="89">
        <f>IF(C23&lt;'NN Summary Sheet'!$B$12*100,1,0)</f>
        <v>1</v>
      </c>
      <c r="G23" s="89">
        <f>IF(E23 = "x","x",IF(E23&lt;'NN Summary Sheet'!$B$19,1,0))</f>
        <v>1</v>
      </c>
      <c r="H23">
        <f t="shared" si="0"/>
        <v>1</v>
      </c>
    </row>
    <row r="24" spans="2:8" ht="12.75" customHeight="1" x14ac:dyDescent="0.25">
      <c r="B24" s="73" t="s">
        <v>9</v>
      </c>
      <c r="C24" s="73">
        <v>80</v>
      </c>
      <c r="D24" s="73" t="s">
        <v>105</v>
      </c>
      <c r="E24" s="81">
        <v>10000000000</v>
      </c>
      <c r="F24" s="89">
        <f>IF(C24&lt;'NN Summary Sheet'!$B$12*100,1,0)</f>
        <v>0</v>
      </c>
      <c r="G24" s="89">
        <f>IF(E24 = "x","x",IF(E24&lt;'NN Summary Sheet'!$B$19,1,0))</f>
        <v>1</v>
      </c>
      <c r="H24">
        <f t="shared" si="0"/>
        <v>0</v>
      </c>
    </row>
    <row r="25" spans="2:8" ht="12.75" customHeight="1" x14ac:dyDescent="0.25">
      <c r="B25" s="73" t="s">
        <v>9</v>
      </c>
      <c r="C25" s="73">
        <v>65</v>
      </c>
      <c r="D25" s="73" t="s">
        <v>89</v>
      </c>
      <c r="E25" s="81" t="s">
        <v>147</v>
      </c>
      <c r="F25" s="89">
        <f>IF(C25&lt;'NN Summary Sheet'!$B$12*100,1,0)</f>
        <v>0</v>
      </c>
      <c r="G25" s="89" t="str">
        <f>IF(E25 = "x","x",IF(E25&lt;'NN Summary Sheet'!$B$19,1,0))</f>
        <v>x</v>
      </c>
      <c r="H25" t="e">
        <f t="shared" si="0"/>
        <v>#VALUE!</v>
      </c>
    </row>
    <row r="26" spans="2:8" ht="12.75" customHeight="1" x14ac:dyDescent="0.25">
      <c r="B26" s="73" t="s">
        <v>9</v>
      </c>
      <c r="C26" s="73">
        <v>40</v>
      </c>
      <c r="D26" s="73" t="s">
        <v>106</v>
      </c>
      <c r="E26" s="81">
        <v>1000000000</v>
      </c>
      <c r="F26" s="89">
        <f>IF(C26&lt;'NN Summary Sheet'!$B$12*100,1,0)</f>
        <v>1</v>
      </c>
      <c r="G26" s="89">
        <f>IF(E26 = "x","x",IF(E26&lt;'NN Summary Sheet'!$B$19,1,0))</f>
        <v>1</v>
      </c>
      <c r="H26">
        <f t="shared" si="0"/>
        <v>1</v>
      </c>
    </row>
    <row r="27" spans="2:8" ht="12.75" customHeight="1" x14ac:dyDescent="0.25">
      <c r="B27" s="73" t="s">
        <v>9</v>
      </c>
      <c r="C27" s="73">
        <v>30</v>
      </c>
      <c r="D27" s="73" t="s">
        <v>107</v>
      </c>
      <c r="E27" s="81">
        <v>20000000000</v>
      </c>
      <c r="F27" s="89">
        <f>IF(C27&lt;'NN Summary Sheet'!$B$12*100,1,0)</f>
        <v>1</v>
      </c>
      <c r="G27" s="89">
        <f>IF(E27 = "x","x",IF(E27&lt;'NN Summary Sheet'!$B$19,1,0))</f>
        <v>1</v>
      </c>
      <c r="H27">
        <f t="shared" si="0"/>
        <v>1</v>
      </c>
    </row>
    <row r="28" spans="2:8" ht="12.75" customHeight="1" x14ac:dyDescent="0.25">
      <c r="B28" s="73" t="s">
        <v>9</v>
      </c>
      <c r="C28" s="73">
        <v>50</v>
      </c>
      <c r="D28" s="73" t="s">
        <v>108</v>
      </c>
      <c r="E28" s="81">
        <v>10000000000</v>
      </c>
      <c r="F28" s="89">
        <f>IF(C28&lt;'NN Summary Sheet'!$B$12*100,1,0)</f>
        <v>1</v>
      </c>
      <c r="G28" s="89">
        <f>IF(E28 = "x","x",IF(E28&lt;'NN Summary Sheet'!$B$19,1,0))</f>
        <v>1</v>
      </c>
      <c r="H28">
        <f t="shared" si="0"/>
        <v>1</v>
      </c>
    </row>
    <row r="29" spans="2:8" ht="12.75" customHeight="1" x14ac:dyDescent="0.25">
      <c r="B29" s="73" t="s">
        <v>9</v>
      </c>
      <c r="C29" s="73">
        <v>30</v>
      </c>
      <c r="D29" s="73" t="s">
        <v>109</v>
      </c>
      <c r="E29" s="81">
        <v>10000000000</v>
      </c>
      <c r="F29" s="89">
        <f>IF(C29&lt;'NN Summary Sheet'!$B$12*100,1,0)</f>
        <v>1</v>
      </c>
      <c r="G29" s="89">
        <f>IF(E29 = "x","x",IF(E29&lt;'NN Summary Sheet'!$B$19,1,0))</f>
        <v>1</v>
      </c>
      <c r="H29">
        <f t="shared" si="0"/>
        <v>1</v>
      </c>
    </row>
    <row r="30" spans="2:8" ht="12.75" customHeight="1" x14ac:dyDescent="0.25">
      <c r="B30" s="73" t="s">
        <v>10</v>
      </c>
      <c r="C30" s="73">
        <v>10</v>
      </c>
      <c r="D30" s="73" t="s">
        <v>101</v>
      </c>
      <c r="E30" s="81" t="s">
        <v>147</v>
      </c>
      <c r="F30" s="89">
        <f>IF(C30&lt;'NN Summary Sheet'!$B$12*100,1,0)</f>
        <v>1</v>
      </c>
      <c r="G30" s="89" t="str">
        <f>IF(E30 = "x","x",IF(E30&lt;'NN Summary Sheet'!$B$19,1,0))</f>
        <v>x</v>
      </c>
      <c r="H30" t="e">
        <f t="shared" si="0"/>
        <v>#VALUE!</v>
      </c>
    </row>
    <row r="31" spans="2:8" ht="12.75" customHeight="1" x14ac:dyDescent="0.25">
      <c r="B31" s="73" t="s">
        <v>9</v>
      </c>
      <c r="C31" s="73">
        <v>75</v>
      </c>
      <c r="D31" s="73" t="s">
        <v>110</v>
      </c>
      <c r="E31" s="81">
        <v>7000000000</v>
      </c>
      <c r="F31" s="89">
        <f>IF(C31&lt;'NN Summary Sheet'!$B$12*100,1,0)</f>
        <v>0</v>
      </c>
      <c r="G31" s="89">
        <f>IF(E31 = "x","x",IF(E31&lt;'NN Summary Sheet'!$B$19,1,0))</f>
        <v>1</v>
      </c>
      <c r="H31">
        <f t="shared" si="0"/>
        <v>0</v>
      </c>
    </row>
    <row r="32" spans="2:8" ht="12.75" customHeight="1" x14ac:dyDescent="0.25">
      <c r="B32" s="73" t="s">
        <v>9</v>
      </c>
      <c r="C32" s="73">
        <v>30</v>
      </c>
      <c r="D32" s="73" t="s">
        <v>111</v>
      </c>
      <c r="E32" s="81">
        <v>300000</v>
      </c>
      <c r="F32" s="89">
        <f>IF(C32&lt;'NN Summary Sheet'!$B$12*100,1,0)</f>
        <v>1</v>
      </c>
      <c r="G32" s="89">
        <f>IF(E32 = "x","x",IF(E32&lt;'NN Summary Sheet'!$B$19,1,0))</f>
        <v>1</v>
      </c>
      <c r="H32">
        <f t="shared" si="0"/>
        <v>1</v>
      </c>
    </row>
    <row r="33" spans="2:8" ht="12.75" customHeight="1" x14ac:dyDescent="0.25">
      <c r="B33" s="73" t="s">
        <v>10</v>
      </c>
      <c r="C33" s="73">
        <v>10</v>
      </c>
      <c r="D33" s="73" t="s">
        <v>112</v>
      </c>
      <c r="E33" s="81">
        <v>100000000</v>
      </c>
      <c r="F33" s="89">
        <f>IF(C33&lt;'NN Summary Sheet'!$B$12*100,1,0)</f>
        <v>1</v>
      </c>
      <c r="G33" s="89">
        <f>IF(E33 = "x","x",IF(E33&lt;'NN Summary Sheet'!$B$19,1,0))</f>
        <v>1</v>
      </c>
      <c r="H33">
        <f t="shared" si="0"/>
        <v>1</v>
      </c>
    </row>
    <row r="34" spans="2:8" ht="12.75" customHeight="1" x14ac:dyDescent="0.25">
      <c r="B34" s="73" t="s">
        <v>8</v>
      </c>
      <c r="C34" s="73">
        <v>40</v>
      </c>
      <c r="D34" s="73" t="s">
        <v>113</v>
      </c>
      <c r="E34" s="81" t="s">
        <v>147</v>
      </c>
      <c r="F34" s="89">
        <f>IF(C34&lt;'NN Summary Sheet'!$B$12*100,1,0)</f>
        <v>1</v>
      </c>
      <c r="G34" s="89" t="str">
        <f>IF(E34 = "x","x",IF(E34&lt;'NN Summary Sheet'!$B$19,1,0))</f>
        <v>x</v>
      </c>
      <c r="H34" t="e">
        <f t="shared" si="0"/>
        <v>#VALUE!</v>
      </c>
    </row>
    <row r="35" spans="2:8" ht="12.75" customHeight="1" x14ac:dyDescent="0.25">
      <c r="B35" s="73" t="s">
        <v>10</v>
      </c>
      <c r="C35" s="73">
        <v>20</v>
      </c>
      <c r="D35" s="73" t="s">
        <v>100</v>
      </c>
      <c r="E35" s="81">
        <v>10000000000</v>
      </c>
      <c r="F35" s="89">
        <f>IF(C35&lt;'NN Summary Sheet'!$B$12*100,1,0)</f>
        <v>1</v>
      </c>
      <c r="G35" s="89">
        <f>IF(E35 = "x","x",IF(E35&lt;'NN Summary Sheet'!$B$19,1,0))</f>
        <v>1</v>
      </c>
      <c r="H35">
        <f t="shared" si="0"/>
        <v>1</v>
      </c>
    </row>
    <row r="36" spans="2:8" ht="12.75" customHeight="1" x14ac:dyDescent="0.25">
      <c r="B36" s="73" t="s">
        <v>8</v>
      </c>
      <c r="C36" s="73">
        <v>30</v>
      </c>
      <c r="D36" s="73" t="s">
        <v>114</v>
      </c>
      <c r="E36" s="81">
        <v>20000000</v>
      </c>
      <c r="F36" s="89">
        <f>IF(C36&lt;'NN Summary Sheet'!$B$12*100,1,0)</f>
        <v>1</v>
      </c>
      <c r="G36" s="89">
        <f>IF(E36 = "x","x",IF(E36&lt;'NN Summary Sheet'!$B$19,1,0))</f>
        <v>1</v>
      </c>
      <c r="H36">
        <f t="shared" si="0"/>
        <v>1</v>
      </c>
    </row>
    <row r="37" spans="2:8" ht="12.75" customHeight="1" x14ac:dyDescent="0.25">
      <c r="B37" s="73" t="s">
        <v>9</v>
      </c>
      <c r="C37" s="73">
        <v>90</v>
      </c>
      <c r="D37" s="73" t="s">
        <v>115</v>
      </c>
      <c r="E37" s="81" t="s">
        <v>147</v>
      </c>
      <c r="F37" s="89">
        <f>IF(C37&lt;'NN Summary Sheet'!$B$12*100,1,0)</f>
        <v>0</v>
      </c>
      <c r="G37" s="89" t="str">
        <f>IF(E37 = "x","x",IF(E37&lt;'NN Summary Sheet'!$B$19,1,0))</f>
        <v>x</v>
      </c>
      <c r="H37" t="e">
        <f t="shared" si="0"/>
        <v>#VALUE!</v>
      </c>
    </row>
    <row r="38" spans="2:8" ht="12.75" customHeight="1" x14ac:dyDescent="0.25">
      <c r="B38" s="73" t="s">
        <v>9</v>
      </c>
      <c r="C38" s="73">
        <v>34</v>
      </c>
      <c r="D38" s="73" t="s">
        <v>117</v>
      </c>
      <c r="E38" s="81">
        <v>42000000000</v>
      </c>
      <c r="F38" s="89">
        <f>IF(C38&lt;'NN Summary Sheet'!$B$12*100,1,0)</f>
        <v>1</v>
      </c>
      <c r="G38" s="89">
        <f>IF(E38 = "x","x",IF(E38&lt;'NN Summary Sheet'!$B$19,1,0))</f>
        <v>0</v>
      </c>
      <c r="H38">
        <f t="shared" si="0"/>
        <v>0</v>
      </c>
    </row>
    <row r="39" spans="2:8" ht="12.75" customHeight="1" x14ac:dyDescent="0.25">
      <c r="B39" s="73" t="s">
        <v>8</v>
      </c>
      <c r="C39" s="73">
        <v>45</v>
      </c>
      <c r="D39" s="73" t="s">
        <v>92</v>
      </c>
      <c r="E39" s="81">
        <v>50000000000</v>
      </c>
      <c r="F39" s="89">
        <f>IF(C39&lt;'NN Summary Sheet'!$B$12*100,1,0)</f>
        <v>1</v>
      </c>
      <c r="G39" s="89">
        <f>IF(E39 = "x","x",IF(E39&lt;'NN Summary Sheet'!$B$19,1,0))</f>
        <v>0</v>
      </c>
      <c r="H39">
        <f t="shared" ref="H39:H70" si="1">IF(F39+G39 = 2,1,0)</f>
        <v>0</v>
      </c>
    </row>
    <row r="40" spans="2:8" ht="12.75" customHeight="1" x14ac:dyDescent="0.25">
      <c r="B40" s="73" t="s">
        <v>9</v>
      </c>
      <c r="C40" s="73">
        <v>80</v>
      </c>
      <c r="D40" s="73" t="s">
        <v>118</v>
      </c>
      <c r="E40" s="81">
        <v>700000000</v>
      </c>
      <c r="F40" s="89">
        <f>IF(C40&lt;'NN Summary Sheet'!$B$12*100,1,0)</f>
        <v>0</v>
      </c>
      <c r="G40" s="89">
        <f>IF(E40 = "x","x",IF(E40&lt;'NN Summary Sheet'!$B$19,1,0))</f>
        <v>1</v>
      </c>
      <c r="H40">
        <f t="shared" si="1"/>
        <v>0</v>
      </c>
    </row>
    <row r="41" spans="2:8" ht="12.75" customHeight="1" x14ac:dyDescent="0.25">
      <c r="B41" s="73" t="s">
        <v>9</v>
      </c>
      <c r="C41" s="73">
        <v>30</v>
      </c>
      <c r="D41" s="73" t="s">
        <v>119</v>
      </c>
      <c r="E41" s="81" t="s">
        <v>147</v>
      </c>
      <c r="F41" s="89">
        <f>IF(C41&lt;'NN Summary Sheet'!$B$12*100,1,0)</f>
        <v>1</v>
      </c>
      <c r="G41" s="89" t="str">
        <f>IF(E41 = "x","x",IF(E41&lt;'NN Summary Sheet'!$B$19,1,0))</f>
        <v>x</v>
      </c>
      <c r="H41" t="e">
        <f t="shared" si="1"/>
        <v>#VALUE!</v>
      </c>
    </row>
    <row r="42" spans="2:8" ht="12.75" customHeight="1" x14ac:dyDescent="0.25">
      <c r="B42" s="73" t="s">
        <v>9</v>
      </c>
      <c r="C42" s="73">
        <v>50</v>
      </c>
      <c r="D42" s="73" t="s">
        <v>120</v>
      </c>
      <c r="E42" s="81">
        <v>1000000000</v>
      </c>
      <c r="F42" s="89">
        <f>IF(C42&lt;'NN Summary Sheet'!$B$12*100,1,0)</f>
        <v>1</v>
      </c>
      <c r="G42" s="89">
        <f>IF(E42 = "x","x",IF(E42&lt;'NN Summary Sheet'!$B$19,1,0))</f>
        <v>1</v>
      </c>
      <c r="H42">
        <f t="shared" si="1"/>
        <v>1</v>
      </c>
    </row>
    <row r="43" spans="2:8" ht="12.75" customHeight="1" x14ac:dyDescent="0.25">
      <c r="B43" s="73" t="s">
        <v>10</v>
      </c>
      <c r="C43" s="73">
        <v>70</v>
      </c>
      <c r="D43" s="73" t="s">
        <v>121</v>
      </c>
      <c r="E43" s="81">
        <v>1000000000</v>
      </c>
      <c r="F43" s="89">
        <f>IF(C43&lt;'NN Summary Sheet'!$B$12*100,1,0)</f>
        <v>0</v>
      </c>
      <c r="G43" s="89">
        <f>IF(E43 = "x","x",IF(E43&lt;'NN Summary Sheet'!$B$19,1,0))</f>
        <v>1</v>
      </c>
      <c r="H43">
        <f t="shared" si="1"/>
        <v>0</v>
      </c>
    </row>
    <row r="44" spans="2:8" ht="12.75" customHeight="1" x14ac:dyDescent="0.25">
      <c r="B44" s="73" t="s">
        <v>9</v>
      </c>
      <c r="C44" s="73">
        <v>40</v>
      </c>
      <c r="D44" s="73" t="s">
        <v>96</v>
      </c>
      <c r="E44" s="81" t="s">
        <v>147</v>
      </c>
      <c r="F44" s="89">
        <f>IF(C44&lt;'NN Summary Sheet'!$B$12*100,1,0)</f>
        <v>1</v>
      </c>
      <c r="G44" s="89" t="str">
        <f>IF(E44 = "x","x",IF(E44&lt;'NN Summary Sheet'!$B$19,1,0))</f>
        <v>x</v>
      </c>
      <c r="H44" t="e">
        <f t="shared" si="1"/>
        <v>#VALUE!</v>
      </c>
    </row>
    <row r="45" spans="2:8" ht="12.75" customHeight="1" x14ac:dyDescent="0.25">
      <c r="B45" s="73" t="s">
        <v>8</v>
      </c>
      <c r="C45" s="73">
        <v>20</v>
      </c>
      <c r="D45" s="73" t="s">
        <v>122</v>
      </c>
      <c r="E45" s="81">
        <v>1000000000</v>
      </c>
      <c r="F45" s="89">
        <f>IF(C45&lt;'NN Summary Sheet'!$B$12*100,1,0)</f>
        <v>1</v>
      </c>
      <c r="G45" s="89">
        <f>IF(E45 = "x","x",IF(E45&lt;'NN Summary Sheet'!$B$19,1,0))</f>
        <v>1</v>
      </c>
      <c r="H45">
        <f t="shared" si="1"/>
        <v>1</v>
      </c>
    </row>
    <row r="46" spans="2:8" ht="12.75" customHeight="1" x14ac:dyDescent="0.25">
      <c r="B46" s="73" t="s">
        <v>9</v>
      </c>
      <c r="C46" s="73">
        <v>50</v>
      </c>
      <c r="D46" s="73" t="s">
        <v>123</v>
      </c>
      <c r="E46" s="81">
        <v>1000000</v>
      </c>
      <c r="F46" s="89">
        <f>IF(C46&lt;'NN Summary Sheet'!$B$12*100,1,0)</f>
        <v>1</v>
      </c>
      <c r="G46" s="89">
        <f>IF(E46 = "x","x",IF(E46&lt;'NN Summary Sheet'!$B$19,1,0))</f>
        <v>1</v>
      </c>
      <c r="H46">
        <f t="shared" si="1"/>
        <v>1</v>
      </c>
    </row>
    <row r="47" spans="2:8" ht="12.75" customHeight="1" x14ac:dyDescent="0.25">
      <c r="B47" s="73" t="s">
        <v>8</v>
      </c>
      <c r="C47" s="73">
        <v>15</v>
      </c>
      <c r="D47" s="73" t="s">
        <v>91</v>
      </c>
      <c r="E47" s="81">
        <v>10000000000</v>
      </c>
      <c r="F47" s="89">
        <f>IF(C47&lt;'NN Summary Sheet'!$B$12*100,1,0)</f>
        <v>1</v>
      </c>
      <c r="G47" s="89">
        <f>IF(E47 = "x","x",IF(E47&lt;'NN Summary Sheet'!$B$19,1,0))</f>
        <v>1</v>
      </c>
      <c r="H47">
        <f t="shared" si="1"/>
        <v>1</v>
      </c>
    </row>
    <row r="48" spans="2:8" ht="12.75" customHeight="1" x14ac:dyDescent="0.25">
      <c r="B48" s="73" t="s">
        <v>9</v>
      </c>
      <c r="C48" s="73">
        <v>75</v>
      </c>
      <c r="D48" s="73" t="s">
        <v>124</v>
      </c>
      <c r="E48" s="81">
        <v>5000000</v>
      </c>
      <c r="F48" s="89">
        <f>IF(C48&lt;'NN Summary Sheet'!$B$12*100,1,0)</f>
        <v>0</v>
      </c>
      <c r="G48" s="89">
        <f>IF(E48 = "x","x",IF(E48&lt;'NN Summary Sheet'!$B$19,1,0))</f>
        <v>1</v>
      </c>
      <c r="H48">
        <f t="shared" si="1"/>
        <v>0</v>
      </c>
    </row>
    <row r="49" spans="2:8" ht="12.75" customHeight="1" x14ac:dyDescent="0.25">
      <c r="B49" s="73" t="s">
        <v>10</v>
      </c>
      <c r="C49" s="73">
        <v>40</v>
      </c>
      <c r="D49" s="73" t="s">
        <v>108</v>
      </c>
      <c r="E49" s="81">
        <v>10000000000</v>
      </c>
      <c r="F49" s="89">
        <f>IF(C49&lt;'NN Summary Sheet'!$B$12*100,1,0)</f>
        <v>1</v>
      </c>
      <c r="G49" s="89">
        <f>IF(E49 = "x","x",IF(E49&lt;'NN Summary Sheet'!$B$19,1,0))</f>
        <v>1</v>
      </c>
      <c r="H49">
        <f t="shared" si="1"/>
        <v>1</v>
      </c>
    </row>
    <row r="50" spans="2:8" ht="12.75" customHeight="1" x14ac:dyDescent="0.25">
      <c r="B50" s="73" t="s">
        <v>9</v>
      </c>
      <c r="C50" s="73">
        <v>20</v>
      </c>
      <c r="D50" s="73" t="s">
        <v>125</v>
      </c>
      <c r="E50" s="81">
        <v>5000000000</v>
      </c>
      <c r="F50" s="89">
        <f>IF(C50&lt;'NN Summary Sheet'!$B$12*100,1,0)</f>
        <v>1</v>
      </c>
      <c r="G50" s="89">
        <f>IF(E50 = "x","x",IF(E50&lt;'NN Summary Sheet'!$B$19,1,0))</f>
        <v>1</v>
      </c>
      <c r="H50">
        <f t="shared" si="1"/>
        <v>1</v>
      </c>
    </row>
    <row r="51" spans="2:8" ht="12.75" customHeight="1" x14ac:dyDescent="0.25">
      <c r="B51" s="73" t="s">
        <v>9</v>
      </c>
      <c r="C51" s="73">
        <v>45</v>
      </c>
      <c r="D51" s="73" t="s">
        <v>126</v>
      </c>
      <c r="E51" s="81" t="s">
        <v>147</v>
      </c>
      <c r="F51" s="89">
        <f>IF(C51&lt;'NN Summary Sheet'!$B$12*100,1,0)</f>
        <v>1</v>
      </c>
      <c r="G51" s="89" t="str">
        <f>IF(E51 = "x","x",IF(E51&lt;'NN Summary Sheet'!$B$19,1,0))</f>
        <v>x</v>
      </c>
      <c r="H51" t="e">
        <f t="shared" si="1"/>
        <v>#VALUE!</v>
      </c>
    </row>
    <row r="52" spans="2:8" ht="12.75" customHeight="1" x14ac:dyDescent="0.25">
      <c r="B52" s="73" t="s">
        <v>10</v>
      </c>
      <c r="C52" s="73">
        <v>40</v>
      </c>
      <c r="D52" s="73" t="s">
        <v>127</v>
      </c>
      <c r="E52" s="81">
        <v>1200000000</v>
      </c>
      <c r="F52" s="89">
        <f>IF(C52&lt;'NN Summary Sheet'!$B$12*100,1,0)</f>
        <v>1</v>
      </c>
      <c r="G52" s="89">
        <f>IF(E52 = "x","x",IF(E52&lt;'NN Summary Sheet'!$B$19,1,0))</f>
        <v>1</v>
      </c>
      <c r="H52">
        <f t="shared" si="1"/>
        <v>1</v>
      </c>
    </row>
    <row r="53" spans="2:8" ht="12.75" customHeight="1" x14ac:dyDescent="0.25">
      <c r="B53" s="73" t="s">
        <v>8</v>
      </c>
      <c r="C53" s="73">
        <v>20</v>
      </c>
      <c r="D53" s="73" t="s">
        <v>128</v>
      </c>
      <c r="E53" s="81">
        <v>3000000000</v>
      </c>
      <c r="F53" s="89">
        <f>IF(C53&lt;'NN Summary Sheet'!$B$12*100,1,0)</f>
        <v>1</v>
      </c>
      <c r="G53" s="89">
        <f>IF(E53 = "x","x",IF(E53&lt;'NN Summary Sheet'!$B$19,1,0))</f>
        <v>1</v>
      </c>
      <c r="H53">
        <f t="shared" si="1"/>
        <v>1</v>
      </c>
    </row>
    <row r="54" spans="2:8" ht="12.75" customHeight="1" x14ac:dyDescent="0.25">
      <c r="B54" s="73" t="s">
        <v>9</v>
      </c>
      <c r="C54" s="73">
        <v>40</v>
      </c>
      <c r="D54" s="73" t="s">
        <v>129</v>
      </c>
      <c r="E54" s="81">
        <v>17000000000</v>
      </c>
      <c r="F54" s="89">
        <f>IF(C54&lt;'NN Summary Sheet'!$B$12*100,1,0)</f>
        <v>1</v>
      </c>
      <c r="G54" s="89">
        <f>IF(E54 = "x","x",IF(E54&lt;'NN Summary Sheet'!$B$19,1,0))</f>
        <v>1</v>
      </c>
      <c r="H54">
        <f t="shared" si="1"/>
        <v>1</v>
      </c>
    </row>
    <row r="55" spans="2:8" ht="12.75" customHeight="1" x14ac:dyDescent="0.25">
      <c r="B55" s="73" t="s">
        <v>8</v>
      </c>
      <c r="C55" s="73">
        <v>30</v>
      </c>
      <c r="D55" s="73" t="s">
        <v>130</v>
      </c>
      <c r="E55" s="81">
        <v>4000000000</v>
      </c>
      <c r="F55" s="89">
        <f>IF(C55&lt;'NN Summary Sheet'!$B$12*100,1,0)</f>
        <v>1</v>
      </c>
      <c r="G55" s="89">
        <f>IF(E55 = "x","x",IF(E55&lt;'NN Summary Sheet'!$B$19,1,0))</f>
        <v>1</v>
      </c>
      <c r="H55">
        <f t="shared" si="1"/>
        <v>1</v>
      </c>
    </row>
    <row r="56" spans="2:8" ht="12.75" customHeight="1" x14ac:dyDescent="0.25">
      <c r="B56" s="73" t="s">
        <v>9</v>
      </c>
      <c r="C56" s="73">
        <v>40</v>
      </c>
      <c r="D56" s="73" t="s">
        <v>84</v>
      </c>
      <c r="E56" s="81" t="s">
        <v>147</v>
      </c>
      <c r="F56" s="89">
        <f>IF(C56&lt;'NN Summary Sheet'!$B$12*100,1,0)</f>
        <v>1</v>
      </c>
      <c r="G56" s="89" t="str">
        <f>IF(E56 = "x","x",IF(E56&lt;'NN Summary Sheet'!$B$19,1,0))</f>
        <v>x</v>
      </c>
      <c r="H56" t="e">
        <f t="shared" si="1"/>
        <v>#VALUE!</v>
      </c>
    </row>
    <row r="57" spans="2:8" ht="12.75" customHeight="1" x14ac:dyDescent="0.25">
      <c r="B57" s="73" t="s">
        <v>9</v>
      </c>
      <c r="C57" s="73">
        <v>50</v>
      </c>
      <c r="D57" s="73" t="s">
        <v>131</v>
      </c>
      <c r="E57" s="81">
        <v>20000000000</v>
      </c>
      <c r="F57" s="89">
        <f>IF(C57&lt;'NN Summary Sheet'!$B$12*100,1,0)</f>
        <v>1</v>
      </c>
      <c r="G57" s="89">
        <f>IF(E57 = "x","x",IF(E57&lt;'NN Summary Sheet'!$B$19,1,0))</f>
        <v>1</v>
      </c>
      <c r="H57">
        <f t="shared" si="1"/>
        <v>1</v>
      </c>
    </row>
    <row r="58" spans="2:8" ht="12.75" customHeight="1" x14ac:dyDescent="0.25">
      <c r="B58" s="73" t="s">
        <v>8</v>
      </c>
      <c r="C58" s="73">
        <v>10</v>
      </c>
      <c r="D58" s="73" t="s">
        <v>132</v>
      </c>
      <c r="E58" s="81">
        <v>10000000000</v>
      </c>
      <c r="F58" s="89">
        <f>IF(C58&lt;'NN Summary Sheet'!$B$12*100,1,0)</f>
        <v>1</v>
      </c>
      <c r="G58" s="89">
        <f>IF(E58 = "x","x",IF(E58&lt;'NN Summary Sheet'!$B$19,1,0))</f>
        <v>1</v>
      </c>
      <c r="H58">
        <f t="shared" si="1"/>
        <v>1</v>
      </c>
    </row>
    <row r="59" spans="2:8" ht="12.75" customHeight="1" x14ac:dyDescent="0.25">
      <c r="B59" s="73" t="s">
        <v>9</v>
      </c>
      <c r="C59" s="73">
        <v>10</v>
      </c>
      <c r="D59" s="73" t="s">
        <v>103</v>
      </c>
      <c r="E59" s="81">
        <v>5000000000</v>
      </c>
      <c r="F59" s="89">
        <f>IF(C59&lt;'NN Summary Sheet'!$B$12*100,1,0)</f>
        <v>1</v>
      </c>
      <c r="G59" s="89">
        <f>IF(E59 = "x","x",IF(E59&lt;'NN Summary Sheet'!$B$19,1,0))</f>
        <v>1</v>
      </c>
      <c r="H59">
        <f t="shared" si="1"/>
        <v>1</v>
      </c>
    </row>
    <row r="60" spans="2:8" ht="12.75" customHeight="1" x14ac:dyDescent="0.25">
      <c r="B60" s="73" t="s">
        <v>10</v>
      </c>
      <c r="C60" s="73">
        <v>50</v>
      </c>
      <c r="D60" s="73" t="s">
        <v>133</v>
      </c>
      <c r="E60" s="81">
        <v>30000000000</v>
      </c>
      <c r="F60" s="89">
        <f>IF(C60&lt;'NN Summary Sheet'!$B$12*100,1,0)</f>
        <v>1</v>
      </c>
      <c r="G60" s="89">
        <f>IF(E60 = "x","x",IF(E60&lt;'NN Summary Sheet'!$B$19,1,0))</f>
        <v>0</v>
      </c>
      <c r="H60">
        <f t="shared" si="1"/>
        <v>0</v>
      </c>
    </row>
    <row r="61" spans="2:8" ht="12.75" customHeight="1" x14ac:dyDescent="0.25">
      <c r="B61" s="73" t="s">
        <v>9</v>
      </c>
      <c r="C61" s="73">
        <v>40</v>
      </c>
      <c r="D61" s="73" t="s">
        <v>134</v>
      </c>
      <c r="E61" s="81">
        <v>1000000</v>
      </c>
      <c r="F61" s="89">
        <f>IF(C61&lt;'NN Summary Sheet'!$B$12*100,1,0)</f>
        <v>1</v>
      </c>
      <c r="G61" s="89">
        <f>IF(E61 = "x","x",IF(E61&lt;'NN Summary Sheet'!$B$19,1,0))</f>
        <v>1</v>
      </c>
      <c r="H61">
        <f t="shared" si="1"/>
        <v>1</v>
      </c>
    </row>
    <row r="62" spans="2:8" ht="12.75" customHeight="1" x14ac:dyDescent="0.25">
      <c r="B62" s="73" t="s">
        <v>10</v>
      </c>
      <c r="C62" s="73">
        <v>60</v>
      </c>
      <c r="D62" s="73" t="s">
        <v>121</v>
      </c>
      <c r="E62" s="81">
        <v>1000000000</v>
      </c>
      <c r="F62" s="89">
        <f>IF(C62&lt;'NN Summary Sheet'!$B$12*100,1,0)</f>
        <v>0</v>
      </c>
      <c r="G62" s="89">
        <f>IF(E62 = "x","x",IF(E62&lt;'NN Summary Sheet'!$B$19,1,0))</f>
        <v>1</v>
      </c>
      <c r="H62">
        <f t="shared" si="1"/>
        <v>0</v>
      </c>
    </row>
    <row r="63" spans="2:8" ht="12.75" customHeight="1" x14ac:dyDescent="0.25">
      <c r="B63" s="73" t="s">
        <v>9</v>
      </c>
      <c r="C63" s="73">
        <v>50</v>
      </c>
      <c r="D63" s="73" t="s">
        <v>99</v>
      </c>
      <c r="E63" s="81">
        <v>20000000000</v>
      </c>
      <c r="F63" s="89">
        <f>IF(C63&lt;'NN Summary Sheet'!$B$12*100,1,0)</f>
        <v>1</v>
      </c>
      <c r="G63" s="89">
        <f>IF(E63 = "x","x",IF(E63&lt;'NN Summary Sheet'!$B$19,1,0))</f>
        <v>1</v>
      </c>
      <c r="H63">
        <f t="shared" si="1"/>
        <v>1</v>
      </c>
    </row>
    <row r="64" spans="2:8" ht="12.75" customHeight="1" x14ac:dyDescent="0.25">
      <c r="B64" s="73" t="s">
        <v>9</v>
      </c>
      <c r="C64" s="73">
        <v>20</v>
      </c>
      <c r="D64" s="73" t="s">
        <v>135</v>
      </c>
      <c r="E64" s="81" t="s">
        <v>147</v>
      </c>
      <c r="F64" s="89">
        <f>IF(C64&lt;'NN Summary Sheet'!$B$12*100,1,0)</f>
        <v>1</v>
      </c>
      <c r="G64" s="89" t="str">
        <f>IF(E64 = "x","x",IF(E64&lt;'NN Summary Sheet'!$B$19,1,0))</f>
        <v>x</v>
      </c>
      <c r="H64" t="e">
        <f t="shared" si="1"/>
        <v>#VALUE!</v>
      </c>
    </row>
    <row r="65" spans="2:8" ht="12.75" customHeight="1" x14ac:dyDescent="0.25">
      <c r="B65" s="73" t="s">
        <v>8</v>
      </c>
      <c r="C65" s="73">
        <v>50</v>
      </c>
      <c r="D65" s="73" t="s">
        <v>136</v>
      </c>
      <c r="E65" s="81" t="s">
        <v>147</v>
      </c>
      <c r="F65" s="89">
        <f>IF(C65&lt;'NN Summary Sheet'!$B$12*100,1,0)</f>
        <v>1</v>
      </c>
      <c r="G65" s="89" t="str">
        <f>IF(E65 = "x","x",IF(E65&lt;'NN Summary Sheet'!$B$19,1,0))</f>
        <v>x</v>
      </c>
      <c r="H65" t="e">
        <f t="shared" si="1"/>
        <v>#VALUE!</v>
      </c>
    </row>
    <row r="66" spans="2:8" ht="12.75" customHeight="1" x14ac:dyDescent="0.25">
      <c r="B66" s="73" t="s">
        <v>9</v>
      </c>
      <c r="C66" s="73">
        <v>40</v>
      </c>
      <c r="D66" s="73" t="s">
        <v>137</v>
      </c>
      <c r="E66" s="81">
        <v>4000000000</v>
      </c>
      <c r="F66" s="89">
        <f>IF(C66&lt;'NN Summary Sheet'!$B$12*100,1,0)</f>
        <v>1</v>
      </c>
      <c r="G66" s="89">
        <f>IF(E66 = "x","x",IF(E66&lt;'NN Summary Sheet'!$B$19,1,0))</f>
        <v>1</v>
      </c>
      <c r="H66">
        <f t="shared" si="1"/>
        <v>1</v>
      </c>
    </row>
    <row r="67" spans="2:8" ht="12.75" customHeight="1" x14ac:dyDescent="0.25">
      <c r="B67" s="73" t="s">
        <v>8</v>
      </c>
      <c r="C67" s="73">
        <v>60</v>
      </c>
      <c r="D67" s="73" t="s">
        <v>116</v>
      </c>
      <c r="E67" s="81" t="s">
        <v>147</v>
      </c>
      <c r="F67" s="89">
        <f>IF(C67&lt;'NN Summary Sheet'!$B$12*100,1,0)</f>
        <v>0</v>
      </c>
      <c r="G67" s="89" t="str">
        <f>IF(E67 = "x","x",IF(E67&lt;'NN Summary Sheet'!$B$19,1,0))</f>
        <v>x</v>
      </c>
      <c r="H67" t="e">
        <f t="shared" si="1"/>
        <v>#VALUE!</v>
      </c>
    </row>
    <row r="68" spans="2:8" ht="12.75" customHeight="1" x14ac:dyDescent="0.25">
      <c r="B68" s="73" t="s">
        <v>8</v>
      </c>
      <c r="C68" s="73">
        <v>20</v>
      </c>
      <c r="D68" s="73" t="s">
        <v>138</v>
      </c>
      <c r="E68" s="81">
        <v>5000000000</v>
      </c>
      <c r="F68" s="89">
        <f>IF(C68&lt;'NN Summary Sheet'!$B$12*100,1,0)</f>
        <v>1</v>
      </c>
      <c r="G68" s="89">
        <f>IF(E68 = "x","x",IF(E68&lt;'NN Summary Sheet'!$B$19,1,0))</f>
        <v>1</v>
      </c>
      <c r="H68">
        <f t="shared" si="1"/>
        <v>1</v>
      </c>
    </row>
    <row r="69" spans="2:8" ht="12.75" customHeight="1" x14ac:dyDescent="0.25">
      <c r="B69" s="73" t="s">
        <v>9</v>
      </c>
      <c r="C69" s="73">
        <v>75</v>
      </c>
      <c r="D69" s="73" t="s">
        <v>139</v>
      </c>
      <c r="E69" s="81">
        <v>25000000000</v>
      </c>
      <c r="F69" s="89">
        <f>IF(C69&lt;'NN Summary Sheet'!$B$12*100,1,0)</f>
        <v>0</v>
      </c>
      <c r="G69" s="89">
        <f>IF(E69 = "x","x",IF(E69&lt;'NN Summary Sheet'!$B$19,1,0))</f>
        <v>0</v>
      </c>
      <c r="H69">
        <f t="shared" si="1"/>
        <v>0</v>
      </c>
    </row>
    <row r="70" spans="2:8" ht="12.75" customHeight="1" x14ac:dyDescent="0.25">
      <c r="B70" s="73" t="s">
        <v>9</v>
      </c>
      <c r="C70" s="73">
        <v>50</v>
      </c>
      <c r="D70" s="73" t="s">
        <v>140</v>
      </c>
      <c r="E70" s="81" t="s">
        <v>147</v>
      </c>
      <c r="F70" s="89">
        <f>IF(C70&lt;'NN Summary Sheet'!$B$12*100,1,0)</f>
        <v>1</v>
      </c>
      <c r="G70" s="89" t="str">
        <f>IF(E70 = "x","x",IF(E70&lt;'NN Summary Sheet'!$B$19,1,0))</f>
        <v>x</v>
      </c>
      <c r="H70" t="e">
        <f t="shared" si="1"/>
        <v>#VALUE!</v>
      </c>
    </row>
    <row r="71" spans="2:8" ht="12.75" customHeight="1" x14ac:dyDescent="0.25">
      <c r="B71" s="73" t="s">
        <v>8</v>
      </c>
      <c r="C71" s="73">
        <v>30</v>
      </c>
      <c r="D71" s="73" t="s">
        <v>141</v>
      </c>
      <c r="E71" s="81">
        <v>2000000000</v>
      </c>
      <c r="F71" s="89">
        <f>IF(C71&lt;'NN Summary Sheet'!$B$12*100,1,0)</f>
        <v>1</v>
      </c>
      <c r="G71" s="89">
        <f>IF(E71 = "x","x",IF(E71&lt;'NN Summary Sheet'!$B$19,1,0))</f>
        <v>1</v>
      </c>
      <c r="H71">
        <f t="shared" ref="H71:H102" si="2">IF(F71+G71 = 2,1,0)</f>
        <v>1</v>
      </c>
    </row>
    <row r="72" spans="2:8" ht="12.75" customHeight="1" x14ac:dyDescent="0.25">
      <c r="B72" s="73" t="s">
        <v>9</v>
      </c>
      <c r="C72" s="73">
        <v>20</v>
      </c>
      <c r="D72" s="73" t="s">
        <v>142</v>
      </c>
      <c r="E72" s="81">
        <v>1000000000</v>
      </c>
      <c r="F72" s="89">
        <f>IF(C72&lt;'NN Summary Sheet'!$B$12*100,1,0)</f>
        <v>1</v>
      </c>
      <c r="G72" s="89">
        <f>IF(E72 = "x","x",IF(E72&lt;'NN Summary Sheet'!$B$19,1,0))</f>
        <v>1</v>
      </c>
      <c r="H72">
        <f t="shared" si="2"/>
        <v>1</v>
      </c>
    </row>
    <row r="73" spans="2:8" ht="12.75" customHeight="1" x14ac:dyDescent="0.25">
      <c r="B73" s="73" t="s">
        <v>8</v>
      </c>
      <c r="C73" s="73">
        <v>40</v>
      </c>
      <c r="D73" s="73" t="s">
        <v>143</v>
      </c>
      <c r="E73" s="81">
        <v>5000000000</v>
      </c>
      <c r="F73" s="89">
        <f>IF(C73&lt;'NN Summary Sheet'!$B$12*100,1,0)</f>
        <v>1</v>
      </c>
      <c r="G73" s="89">
        <f>IF(E73 = "x","x",IF(E73&lt;'NN Summary Sheet'!$B$19,1,0))</f>
        <v>1</v>
      </c>
      <c r="H73">
        <f t="shared" si="2"/>
        <v>1</v>
      </c>
    </row>
    <row r="74" spans="2:8" ht="12.75" customHeight="1" x14ac:dyDescent="0.25">
      <c r="B74" s="73" t="s">
        <v>9</v>
      </c>
      <c r="C74" s="73">
        <v>45</v>
      </c>
      <c r="D74" s="73" t="s">
        <v>144</v>
      </c>
      <c r="E74" s="81">
        <v>10000000000</v>
      </c>
      <c r="F74" s="89">
        <f>IF(C74&lt;'NN Summary Sheet'!$B$12*100,1,0)</f>
        <v>1</v>
      </c>
      <c r="G74" s="89">
        <f>IF(E74 = "x","x",IF(E74&lt;'NN Summary Sheet'!$B$19,1,0))</f>
        <v>1</v>
      </c>
      <c r="H74">
        <f t="shared" si="2"/>
        <v>1</v>
      </c>
    </row>
    <row r="75" spans="2:8" ht="12.75" customHeight="1" x14ac:dyDescent="0.25">
      <c r="B75" s="73" t="s">
        <v>9</v>
      </c>
      <c r="C75" s="73">
        <v>50</v>
      </c>
      <c r="D75" s="73" t="s">
        <v>136</v>
      </c>
      <c r="E75" s="81" t="s">
        <v>147</v>
      </c>
      <c r="F75" s="89">
        <f>IF(C75&lt;'NN Summary Sheet'!$B$12*100,1,0)</f>
        <v>1</v>
      </c>
      <c r="G75" s="89" t="str">
        <f>IF(E75 = "x","x",IF(E75&lt;'NN Summary Sheet'!$B$19,1,0))</f>
        <v>x</v>
      </c>
      <c r="H75" t="e">
        <f t="shared" si="2"/>
        <v>#VALUE!</v>
      </c>
    </row>
    <row r="76" spans="2:8" ht="12.75" customHeight="1" x14ac:dyDescent="0.25">
      <c r="B76" s="73" t="s">
        <v>9</v>
      </c>
      <c r="C76" s="73">
        <v>50</v>
      </c>
      <c r="D76" s="73" t="s">
        <v>89</v>
      </c>
      <c r="E76" s="81" t="s">
        <v>147</v>
      </c>
      <c r="F76" s="89">
        <f>IF(C76&lt;'NN Summary Sheet'!$B$12*100,1,0)</f>
        <v>1</v>
      </c>
      <c r="G76" s="89" t="str">
        <f>IF(E76 = "x","x",IF(E76&lt;'NN Summary Sheet'!$B$19,1,0))</f>
        <v>x</v>
      </c>
      <c r="H76" t="e">
        <f t="shared" si="2"/>
        <v>#VALUE!</v>
      </c>
    </row>
    <row r="77" spans="2:8" ht="12.75" customHeight="1" x14ac:dyDescent="0.25">
      <c r="B77" s="73" t="s">
        <v>8</v>
      </c>
      <c r="C77" s="73">
        <v>10</v>
      </c>
      <c r="D77" s="73" t="s">
        <v>145</v>
      </c>
      <c r="E77" s="81" t="s">
        <v>147</v>
      </c>
      <c r="F77" s="89">
        <f>IF(C77&lt;'NN Summary Sheet'!$B$12*100,1,0)</f>
        <v>1</v>
      </c>
      <c r="G77" s="89" t="str">
        <f>IF(E77 = "x","x",IF(E77&lt;'NN Summary Sheet'!$B$19,1,0))</f>
        <v>x</v>
      </c>
      <c r="H77" t="e">
        <f t="shared" si="2"/>
        <v>#VALUE!</v>
      </c>
    </row>
    <row r="78" spans="2:8" ht="12.75" customHeight="1" x14ac:dyDescent="0.25">
      <c r="B78" s="73" t="s">
        <v>9</v>
      </c>
      <c r="C78" s="73">
        <v>25</v>
      </c>
      <c r="D78" s="73" t="s">
        <v>146</v>
      </c>
      <c r="E78" s="81">
        <v>100000000</v>
      </c>
      <c r="F78" s="89">
        <f>IF(C78&lt;'NN Summary Sheet'!$B$12*100,1,0)</f>
        <v>1</v>
      </c>
      <c r="G78" s="89">
        <f>IF(E78 = "x","x",IF(E78&lt;'NN Summary Sheet'!$B$19,1,0))</f>
        <v>1</v>
      </c>
      <c r="H78">
        <f t="shared" si="2"/>
        <v>1</v>
      </c>
    </row>
    <row r="79" spans="2:8" ht="12.75" customHeight="1" x14ac:dyDescent="0.25">
      <c r="B79" s="73" t="s">
        <v>9</v>
      </c>
      <c r="C79" s="73">
        <v>40</v>
      </c>
      <c r="D79" s="73" t="s">
        <v>89</v>
      </c>
      <c r="E79" s="81" t="s">
        <v>147</v>
      </c>
      <c r="F79" s="89">
        <f>IF(C79&lt;'NN Summary Sheet'!$B$12*100,1,0)</f>
        <v>1</v>
      </c>
      <c r="G79" s="89" t="str">
        <f>IF(E79 = "x","x",IF(E79&lt;'NN Summary Sheet'!$B$19,1,0))</f>
        <v>x</v>
      </c>
      <c r="H79" t="e">
        <f t="shared" si="2"/>
        <v>#VALUE!</v>
      </c>
    </row>
    <row r="80" spans="2:8" ht="12.75" customHeight="1" x14ac:dyDescent="0.25">
      <c r="B80" s="73" t="s">
        <v>9</v>
      </c>
      <c r="C80" s="73">
        <v>15</v>
      </c>
      <c r="D80" s="73" t="s">
        <v>120</v>
      </c>
      <c r="E80" s="81">
        <v>1000000000</v>
      </c>
      <c r="F80" s="89">
        <f>IF(C80&lt;'NN Summary Sheet'!$B$12*100,1,0)</f>
        <v>1</v>
      </c>
      <c r="G80" s="89">
        <f>IF(E80 = "x","x",IF(E80&lt;'NN Summary Sheet'!$B$19,1,0))</f>
        <v>1</v>
      </c>
      <c r="H80">
        <f t="shared" si="2"/>
        <v>1</v>
      </c>
    </row>
    <row r="81" spans="2:8" ht="12.75" customHeight="1" x14ac:dyDescent="0.25">
      <c r="B81" s="73" t="s">
        <v>9</v>
      </c>
      <c r="C81" s="73">
        <v>25</v>
      </c>
      <c r="D81" s="73" t="s">
        <v>148</v>
      </c>
      <c r="E81" s="81" t="s">
        <v>147</v>
      </c>
      <c r="F81" s="89">
        <f>IF(C81&lt;'NN Summary Sheet'!$B$12*100,1,0)</f>
        <v>1</v>
      </c>
      <c r="G81" s="89" t="str">
        <f>IF(E81 = "x","x",IF(E81&lt;'NN Summary Sheet'!$B$19,1,0))</f>
        <v>x</v>
      </c>
      <c r="H81" t="e">
        <f t="shared" si="2"/>
        <v>#VALUE!</v>
      </c>
    </row>
    <row r="82" spans="2:8" ht="12.75" customHeight="1" x14ac:dyDescent="0.25">
      <c r="B82" s="73" t="s">
        <v>9</v>
      </c>
      <c r="C82" s="73">
        <v>5</v>
      </c>
      <c r="D82" s="73" t="s">
        <v>102</v>
      </c>
      <c r="E82" s="84">
        <v>10000000</v>
      </c>
      <c r="F82" s="89">
        <f>IF(C82&lt;'NN Summary Sheet'!$B$12*100,1,0)</f>
        <v>1</v>
      </c>
      <c r="G82" s="89">
        <f>IF(E82 = "x","x",IF(E82&lt;'NN Summary Sheet'!$B$19,1,0))</f>
        <v>1</v>
      </c>
      <c r="H82">
        <f t="shared" si="2"/>
        <v>1</v>
      </c>
    </row>
    <row r="83" spans="2:8" ht="12.75" customHeight="1" x14ac:dyDescent="0.25">
      <c r="B83" s="73" t="s">
        <v>8</v>
      </c>
      <c r="C83" s="73">
        <v>25</v>
      </c>
      <c r="D83" s="73" t="s">
        <v>149</v>
      </c>
      <c r="E83" s="81">
        <v>10000000000</v>
      </c>
      <c r="F83" s="89">
        <f>IF(C83&lt;'NN Summary Sheet'!$B$12*100,1,0)</f>
        <v>1</v>
      </c>
      <c r="G83" s="89">
        <f>IF(E83 = "x","x",IF(E83&lt;'NN Summary Sheet'!$B$19,1,0))</f>
        <v>1</v>
      </c>
      <c r="H83">
        <f t="shared" si="2"/>
        <v>1</v>
      </c>
    </row>
    <row r="84" spans="2:8" ht="12.75" customHeight="1" x14ac:dyDescent="0.25">
      <c r="B84" s="73" t="s">
        <v>9</v>
      </c>
      <c r="C84" s="73">
        <v>70</v>
      </c>
      <c r="D84" s="73" t="s">
        <v>120</v>
      </c>
      <c r="E84" s="81">
        <v>1000000000</v>
      </c>
      <c r="F84" s="89">
        <f>IF(C84&lt;'NN Summary Sheet'!$B$12*100,1,0)</f>
        <v>0</v>
      </c>
      <c r="G84" s="89">
        <f>IF(E84 = "x","x",IF(E84&lt;'NN Summary Sheet'!$B$19,1,0))</f>
        <v>1</v>
      </c>
      <c r="H84">
        <f t="shared" si="2"/>
        <v>0</v>
      </c>
    </row>
    <row r="85" spans="2:8" ht="12.75" customHeight="1" x14ac:dyDescent="0.25">
      <c r="B85" s="73" t="s">
        <v>9</v>
      </c>
      <c r="C85" s="73">
        <v>25</v>
      </c>
      <c r="D85" s="73" t="s">
        <v>91</v>
      </c>
      <c r="E85" s="81">
        <v>10000000000</v>
      </c>
      <c r="F85" s="89">
        <f>IF(C85&lt;'NN Summary Sheet'!$B$12*100,1,0)</f>
        <v>1</v>
      </c>
      <c r="G85" s="89">
        <f>IF(E85 = "x","x",IF(E85&lt;'NN Summary Sheet'!$B$19,1,0))</f>
        <v>1</v>
      </c>
      <c r="H85">
        <f t="shared" si="2"/>
        <v>1</v>
      </c>
    </row>
    <row r="86" spans="2:8" ht="12.75" customHeight="1" x14ac:dyDescent="0.25">
      <c r="B86" s="73" t="s">
        <v>10</v>
      </c>
      <c r="C86" s="73">
        <v>40</v>
      </c>
      <c r="D86" s="73" t="s">
        <v>150</v>
      </c>
      <c r="E86" s="81">
        <v>20000000000</v>
      </c>
      <c r="F86" s="89">
        <f>IF(C86&lt;'NN Summary Sheet'!$B$12*100,1,0)</f>
        <v>1</v>
      </c>
      <c r="G86" s="89">
        <f>IF(E86 = "x","x",IF(E86&lt;'NN Summary Sheet'!$B$19,1,0))</f>
        <v>1</v>
      </c>
      <c r="H86">
        <f t="shared" si="2"/>
        <v>1</v>
      </c>
    </row>
    <row r="87" spans="2:8" ht="12.75" customHeight="1" x14ac:dyDescent="0.25">
      <c r="B87" s="73" t="s">
        <v>9</v>
      </c>
      <c r="C87" s="73">
        <v>10</v>
      </c>
      <c r="D87" s="73" t="s">
        <v>151</v>
      </c>
      <c r="E87" s="81">
        <v>10000000000</v>
      </c>
      <c r="F87" s="89">
        <f>IF(C87&lt;'NN Summary Sheet'!$B$12*100,1,0)</f>
        <v>1</v>
      </c>
      <c r="G87" s="89">
        <f>IF(E87 = "x","x",IF(E87&lt;'NN Summary Sheet'!$B$19,1,0))</f>
        <v>1</v>
      </c>
      <c r="H87">
        <f t="shared" si="2"/>
        <v>1</v>
      </c>
    </row>
    <row r="88" spans="2:8" ht="12.75" customHeight="1" x14ac:dyDescent="0.25">
      <c r="B88" s="73" t="s">
        <v>8</v>
      </c>
      <c r="C88" s="73">
        <v>20</v>
      </c>
      <c r="D88" s="73" t="s">
        <v>94</v>
      </c>
      <c r="E88" s="81" t="s">
        <v>147</v>
      </c>
      <c r="F88" s="89">
        <f>IF(C88&lt;'NN Summary Sheet'!$B$12*100,1,0)</f>
        <v>1</v>
      </c>
      <c r="G88" s="89" t="str">
        <f>IF(E88 = "x","x",IF(E88&lt;'NN Summary Sheet'!$B$19,1,0))</f>
        <v>x</v>
      </c>
      <c r="H88" t="e">
        <f t="shared" si="2"/>
        <v>#VALUE!</v>
      </c>
    </row>
    <row r="89" spans="2:8" ht="12.75" customHeight="1" x14ac:dyDescent="0.25">
      <c r="B89" s="73" t="s">
        <v>8</v>
      </c>
      <c r="C89" s="73">
        <v>35</v>
      </c>
      <c r="D89" s="73" t="s">
        <v>152</v>
      </c>
      <c r="E89" s="81">
        <v>2000000000</v>
      </c>
      <c r="F89" s="89">
        <f>IF(C89&lt;'NN Summary Sheet'!$B$12*100,1,0)</f>
        <v>1</v>
      </c>
      <c r="G89" s="89">
        <f>IF(E89 = "x","x",IF(E89&lt;'NN Summary Sheet'!$B$19,1,0))</f>
        <v>1</v>
      </c>
      <c r="H89">
        <f t="shared" si="2"/>
        <v>1</v>
      </c>
    </row>
    <row r="90" spans="2:8" ht="12.75" customHeight="1" x14ac:dyDescent="0.25">
      <c r="B90" s="73" t="s">
        <v>9</v>
      </c>
      <c r="C90" s="73">
        <v>30</v>
      </c>
      <c r="D90" s="73" t="s">
        <v>99</v>
      </c>
      <c r="E90" s="81">
        <v>20000000000</v>
      </c>
      <c r="F90" s="89">
        <f>IF(C90&lt;'NN Summary Sheet'!$B$12*100,1,0)</f>
        <v>1</v>
      </c>
      <c r="G90" s="89">
        <f>IF(E90 = "x","x",IF(E90&lt;'NN Summary Sheet'!$B$19,1,0))</f>
        <v>1</v>
      </c>
      <c r="H90">
        <f t="shared" si="2"/>
        <v>1</v>
      </c>
    </row>
    <row r="91" spans="2:8" ht="12.75" customHeight="1" x14ac:dyDescent="0.25">
      <c r="B91" s="73" t="s">
        <v>8</v>
      </c>
      <c r="C91" s="73">
        <v>50</v>
      </c>
      <c r="D91" s="73" t="s">
        <v>153</v>
      </c>
      <c r="E91" s="81">
        <v>100000000000</v>
      </c>
      <c r="F91" s="89">
        <f>IF(C91&lt;'NN Summary Sheet'!$B$12*100,1,0)</f>
        <v>1</v>
      </c>
      <c r="G91" s="89">
        <f>IF(E91 = "x","x",IF(E91&lt;'NN Summary Sheet'!$B$19,1,0))</f>
        <v>0</v>
      </c>
      <c r="H91">
        <f t="shared" si="2"/>
        <v>0</v>
      </c>
    </row>
    <row r="92" spans="2:8" ht="12.75" customHeight="1" x14ac:dyDescent="0.25">
      <c r="B92" s="73" t="s">
        <v>10</v>
      </c>
      <c r="C92" s="73">
        <v>5</v>
      </c>
      <c r="D92" s="73" t="s">
        <v>154</v>
      </c>
      <c r="E92" s="84">
        <v>100000000</v>
      </c>
      <c r="F92" s="89">
        <f>IF(C92&lt;'NN Summary Sheet'!$B$12*100,1,0)</f>
        <v>1</v>
      </c>
      <c r="G92" s="89">
        <f>IF(E92 = "x","x",IF(E92&lt;'NN Summary Sheet'!$B$19,1,0))</f>
        <v>1</v>
      </c>
      <c r="H92">
        <f t="shared" si="2"/>
        <v>1</v>
      </c>
    </row>
    <row r="93" spans="2:8" ht="12.75" customHeight="1" x14ac:dyDescent="0.25">
      <c r="B93" s="73" t="s">
        <v>9</v>
      </c>
      <c r="C93" s="73">
        <v>30</v>
      </c>
      <c r="D93" s="73" t="s">
        <v>99</v>
      </c>
      <c r="E93" s="81">
        <v>20000000000</v>
      </c>
      <c r="F93" s="89">
        <f>IF(C93&lt;'NN Summary Sheet'!$B$12*100,1,0)</f>
        <v>1</v>
      </c>
      <c r="G93" s="89">
        <f>IF(E93 = "x","x",IF(E93&lt;'NN Summary Sheet'!$B$19,1,0))</f>
        <v>1</v>
      </c>
      <c r="H93">
        <f t="shared" si="2"/>
        <v>1</v>
      </c>
    </row>
    <row r="94" spans="2:8" ht="12.75" customHeight="1" x14ac:dyDescent="0.25">
      <c r="B94" s="73" t="s">
        <v>9</v>
      </c>
      <c r="C94" s="73">
        <v>30</v>
      </c>
      <c r="D94" s="73" t="s">
        <v>96</v>
      </c>
      <c r="E94" s="81" t="s">
        <v>147</v>
      </c>
      <c r="F94" s="89">
        <f>IF(C94&lt;'NN Summary Sheet'!$B$12*100,1,0)</f>
        <v>1</v>
      </c>
      <c r="G94" s="89" t="str">
        <f>IF(E94 = "x","x",IF(E94&lt;'NN Summary Sheet'!$B$19,1,0))</f>
        <v>x</v>
      </c>
      <c r="H94" t="e">
        <f t="shared" si="2"/>
        <v>#VALUE!</v>
      </c>
    </row>
    <row r="95" spans="2:8" ht="12.75" customHeight="1" x14ac:dyDescent="0.25">
      <c r="B95" s="73" t="s">
        <v>8</v>
      </c>
      <c r="C95" s="73">
        <v>20</v>
      </c>
      <c r="D95" s="73" t="s">
        <v>94</v>
      </c>
      <c r="E95" s="81" t="s">
        <v>147</v>
      </c>
      <c r="F95" s="89">
        <f>IF(C95&lt;'NN Summary Sheet'!$B$12*100,1,0)</f>
        <v>1</v>
      </c>
      <c r="G95" s="89" t="str">
        <f>IF(E95 = "x","x",IF(E95&lt;'NN Summary Sheet'!$B$19,1,0))</f>
        <v>x</v>
      </c>
      <c r="H95" t="e">
        <f t="shared" si="2"/>
        <v>#VALUE!</v>
      </c>
    </row>
    <row r="96" spans="2:8" ht="12.75" customHeight="1" x14ac:dyDescent="0.25">
      <c r="B96" s="73" t="s">
        <v>8</v>
      </c>
      <c r="C96" s="73">
        <v>45</v>
      </c>
      <c r="D96" s="73" t="s">
        <v>92</v>
      </c>
      <c r="E96" s="81">
        <v>50000000000</v>
      </c>
      <c r="F96" s="89">
        <f>IF(C96&lt;'NN Summary Sheet'!$B$12*100,1,0)</f>
        <v>1</v>
      </c>
      <c r="G96" s="89">
        <f>IF(E96 = "x","x",IF(E96&lt;'NN Summary Sheet'!$B$19,1,0))</f>
        <v>0</v>
      </c>
      <c r="H96">
        <f t="shared" si="2"/>
        <v>0</v>
      </c>
    </row>
    <row r="97" spans="2:8" ht="12.75" customHeight="1" x14ac:dyDescent="0.25">
      <c r="B97" s="73" t="s">
        <v>9</v>
      </c>
      <c r="C97" s="73">
        <v>59</v>
      </c>
      <c r="D97" s="73" t="s">
        <v>155</v>
      </c>
      <c r="E97" s="81">
        <v>10000000000</v>
      </c>
      <c r="F97" s="89">
        <f>IF(C97&lt;'NN Summary Sheet'!$B$12*100,1,0)</f>
        <v>0</v>
      </c>
      <c r="G97" s="89">
        <f>IF(E97 = "x","x",IF(E97&lt;'NN Summary Sheet'!$B$19,1,0))</f>
        <v>1</v>
      </c>
      <c r="H97">
        <f t="shared" si="2"/>
        <v>0</v>
      </c>
    </row>
    <row r="98" spans="2:8" ht="12.75" customHeight="1" x14ac:dyDescent="0.25">
      <c r="B98" s="73" t="s">
        <v>8</v>
      </c>
      <c r="C98" s="73">
        <v>25</v>
      </c>
      <c r="D98" s="73" t="s">
        <v>120</v>
      </c>
      <c r="E98" s="81">
        <v>1000000000</v>
      </c>
      <c r="F98" s="89">
        <f>IF(C98&lt;'NN Summary Sheet'!$B$12*100,1,0)</f>
        <v>1</v>
      </c>
      <c r="G98" s="89">
        <f>IF(E98 = "x","x",IF(E98&lt;'NN Summary Sheet'!$B$19,1,0))</f>
        <v>1</v>
      </c>
      <c r="H98">
        <f t="shared" si="2"/>
        <v>1</v>
      </c>
    </row>
    <row r="99" spans="2:8" ht="12.75" customHeight="1" x14ac:dyDescent="0.25">
      <c r="B99" s="73" t="s">
        <v>9</v>
      </c>
      <c r="C99" s="73">
        <v>25</v>
      </c>
      <c r="D99" s="73" t="s">
        <v>152</v>
      </c>
      <c r="E99" s="81">
        <v>2000000000</v>
      </c>
      <c r="F99" s="89">
        <f>IF(C99&lt;'NN Summary Sheet'!$B$12*100,1,0)</f>
        <v>1</v>
      </c>
      <c r="G99" s="89">
        <f>IF(E99 = "x","x",IF(E99&lt;'NN Summary Sheet'!$B$19,1,0))</f>
        <v>1</v>
      </c>
      <c r="H99">
        <f t="shared" si="2"/>
        <v>1</v>
      </c>
    </row>
    <row r="100" spans="2:8" ht="12.75" customHeight="1" x14ac:dyDescent="0.25">
      <c r="B100" s="73" t="s">
        <v>9</v>
      </c>
      <c r="C100" s="73">
        <v>70</v>
      </c>
      <c r="D100" s="73" t="s">
        <v>152</v>
      </c>
      <c r="E100" s="81">
        <v>2000000000</v>
      </c>
      <c r="F100" s="89">
        <f>IF(C100&lt;'NN Summary Sheet'!$B$12*100,1,0)</f>
        <v>0</v>
      </c>
      <c r="G100" s="89">
        <f>IF(E100 = "x","x",IF(E100&lt;'NN Summary Sheet'!$B$19,1,0))</f>
        <v>1</v>
      </c>
      <c r="H100">
        <f t="shared" si="2"/>
        <v>0</v>
      </c>
    </row>
    <row r="101" spans="2:8" ht="12.75" customHeight="1" x14ac:dyDescent="0.25">
      <c r="B101" s="73" t="s">
        <v>8</v>
      </c>
      <c r="C101" s="73">
        <v>50</v>
      </c>
      <c r="D101" s="73" t="s">
        <v>156</v>
      </c>
      <c r="E101" s="81">
        <v>15000000000</v>
      </c>
      <c r="F101" s="89">
        <f>IF(C101&lt;'NN Summary Sheet'!$B$12*100,1,0)</f>
        <v>1</v>
      </c>
      <c r="G101" s="89">
        <f>IF(E101 = "x","x",IF(E101&lt;'NN Summary Sheet'!$B$19,1,0))</f>
        <v>1</v>
      </c>
      <c r="H101">
        <f t="shared" si="2"/>
        <v>1</v>
      </c>
    </row>
    <row r="102" spans="2:8" ht="12.75" customHeight="1" x14ac:dyDescent="0.25">
      <c r="B102" s="73" t="s">
        <v>8</v>
      </c>
      <c r="C102" s="73">
        <v>25</v>
      </c>
      <c r="D102" s="73" t="s">
        <v>108</v>
      </c>
      <c r="E102" s="81">
        <v>10000000000</v>
      </c>
      <c r="F102" s="89">
        <f>IF(C102&lt;'NN Summary Sheet'!$B$12*100,1,0)</f>
        <v>1</v>
      </c>
      <c r="G102" s="89">
        <f>IF(E102 = "x","x",IF(E102&lt;'NN Summary Sheet'!$B$19,1,0))</f>
        <v>1</v>
      </c>
      <c r="H102">
        <f t="shared" si="2"/>
        <v>1</v>
      </c>
    </row>
    <row r="103" spans="2:8" ht="12.75" customHeight="1" x14ac:dyDescent="0.25">
      <c r="B103" s="73" t="s">
        <v>10</v>
      </c>
      <c r="C103" s="73">
        <v>0</v>
      </c>
      <c r="D103" s="73" t="s">
        <v>102</v>
      </c>
      <c r="E103" s="84">
        <v>10000000</v>
      </c>
      <c r="F103" s="89">
        <f>IF(C103&lt;'NN Summary Sheet'!$B$12*100,1,0)</f>
        <v>1</v>
      </c>
      <c r="G103" s="89">
        <f>IF(E103 = "x","x",IF(E103&lt;'NN Summary Sheet'!$B$19,1,0))</f>
        <v>1</v>
      </c>
      <c r="H103">
        <f t="shared" ref="H103:H107" si="3">IF(F103+G103 = 2,1,0)</f>
        <v>1</v>
      </c>
    </row>
    <row r="104" spans="2:8" ht="12.75" customHeight="1" x14ac:dyDescent="0.25">
      <c r="B104" s="73" t="s">
        <v>9</v>
      </c>
      <c r="C104" s="73">
        <v>23</v>
      </c>
      <c r="D104" s="73" t="s">
        <v>157</v>
      </c>
      <c r="E104" s="81">
        <v>5000000000</v>
      </c>
      <c r="F104" s="89">
        <f>IF(C104&lt;'NN Summary Sheet'!$B$12*100,1,0)</f>
        <v>1</v>
      </c>
      <c r="G104" s="89">
        <f>IF(E104 = "x","x",IF(E104&lt;'NN Summary Sheet'!$B$19,1,0))</f>
        <v>1</v>
      </c>
      <c r="H104">
        <f t="shared" si="3"/>
        <v>1</v>
      </c>
    </row>
    <row r="105" spans="2:8" ht="12.75" customHeight="1" x14ac:dyDescent="0.25">
      <c r="B105" s="73" t="s">
        <v>9</v>
      </c>
      <c r="C105" s="73">
        <v>65</v>
      </c>
      <c r="D105" s="73" t="s">
        <v>100</v>
      </c>
      <c r="E105" s="81">
        <v>10000000000</v>
      </c>
      <c r="F105" s="89">
        <f>IF(C105&lt;'NN Summary Sheet'!$B$12*100,1,0)</f>
        <v>0</v>
      </c>
      <c r="G105" s="89">
        <f>IF(E105 = "x","x",IF(E105&lt;'NN Summary Sheet'!$B$19,1,0))</f>
        <v>1</v>
      </c>
      <c r="H105">
        <f t="shared" si="3"/>
        <v>0</v>
      </c>
    </row>
    <row r="106" spans="2:8" ht="12.75" customHeight="1" x14ac:dyDescent="0.25">
      <c r="B106" s="73" t="s">
        <v>9</v>
      </c>
      <c r="C106" s="73">
        <v>50</v>
      </c>
      <c r="D106" s="73" t="s">
        <v>105</v>
      </c>
      <c r="E106" s="81">
        <v>10000000000</v>
      </c>
      <c r="F106" s="89">
        <f>IF(C106&lt;'NN Summary Sheet'!$B$12*100,1,0)</f>
        <v>1</v>
      </c>
      <c r="G106" s="89">
        <f>IF(E106 = "x","x",IF(E106&lt;'NN Summary Sheet'!$B$19,1,0))</f>
        <v>1</v>
      </c>
      <c r="H106">
        <f t="shared" si="3"/>
        <v>1</v>
      </c>
    </row>
    <row r="107" spans="2:8" ht="12.75" customHeight="1" thickBot="1" x14ac:dyDescent="0.3">
      <c r="B107" s="74" t="s">
        <v>9</v>
      </c>
      <c r="C107" s="74">
        <v>20</v>
      </c>
      <c r="D107" s="74" t="s">
        <v>158</v>
      </c>
      <c r="E107" s="83">
        <v>3000000000</v>
      </c>
      <c r="F107" s="89">
        <f>IF(C107&lt;'NN Summary Sheet'!$B$12*100,1,0)</f>
        <v>1</v>
      </c>
      <c r="G107" s="89">
        <f>IF(E107 = "x","x",IF(E107&lt;'NN Summary Sheet'!$B$19,1,0))</f>
        <v>1</v>
      </c>
      <c r="H107">
        <f t="shared" si="3"/>
        <v>1</v>
      </c>
    </row>
    <row r="108" spans="2:8" ht="15.75" thickTop="1" x14ac:dyDescent="0.25"/>
  </sheetData>
  <mergeCells count="4">
    <mergeCell ref="E5:E6"/>
    <mergeCell ref="B5:B6"/>
    <mergeCell ref="C5:C6"/>
    <mergeCell ref="D5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NN Summary Sheet</vt:lpstr>
      <vt:lpstr>Front Page</vt:lpstr>
      <vt:lpstr>Percents</vt:lpstr>
      <vt:lpstr>Counts</vt:lpstr>
      <vt:lpstr>open ends</vt:lpstr>
      <vt:lpstr>'Front Page'!MainTitle</vt:lpstr>
      <vt:lpstr>'Front Page'!Print_Area</vt:lpstr>
      <vt:lpstr>Counts!Print_Titles</vt:lpstr>
      <vt:lpstr>Percents!Print_Titles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Good</dc:creator>
  <cp:lastModifiedBy>Paul Foss</cp:lastModifiedBy>
  <dcterms:created xsi:type="dcterms:W3CDTF">2019-09-19T08:39:46Z</dcterms:created>
  <dcterms:modified xsi:type="dcterms:W3CDTF">2019-11-25T14:57:59Z</dcterms:modified>
</cp:coreProperties>
</file>